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6835" windowHeight="11835"/>
  </bookViews>
  <sheets>
    <sheet name="Доходы" sheetId="1" r:id="rId1"/>
    <sheet name="Р МП" sheetId="2" r:id="rId2"/>
    <sheet name="Р РПр" sheetId="3" r:id="rId3"/>
  </sheets>
  <calcPr calcId="145621"/>
</workbook>
</file>

<file path=xl/calcChain.xml><?xml version="1.0" encoding="utf-8"?>
<calcChain xmlns="http://schemas.openxmlformats.org/spreadsheetml/2006/main">
  <c r="E54" i="3" l="1"/>
  <c r="D54" i="3"/>
  <c r="E49" i="3"/>
  <c r="D49" i="3"/>
  <c r="E45" i="3"/>
  <c r="D45" i="3"/>
  <c r="E43" i="3"/>
  <c r="D43" i="3"/>
  <c r="E40" i="3"/>
  <c r="D40" i="3"/>
  <c r="E33" i="3"/>
  <c r="D33" i="3"/>
  <c r="E29" i="3"/>
  <c r="D29" i="3"/>
  <c r="F30" i="3"/>
  <c r="E24" i="3"/>
  <c r="D24" i="3"/>
  <c r="F28" i="3"/>
  <c r="E18" i="3"/>
  <c r="D18" i="3"/>
  <c r="E14" i="3"/>
  <c r="D14" i="3"/>
  <c r="F15" i="3"/>
  <c r="E6" i="3"/>
  <c r="D6" i="3"/>
  <c r="G33" i="1" l="1"/>
  <c r="G6" i="1" s="1"/>
  <c r="G7" i="1"/>
  <c r="F25" i="2" l="1"/>
  <c r="F28" i="2"/>
  <c r="C25" i="2" l="1"/>
  <c r="E6" i="2"/>
  <c r="F6" i="3"/>
  <c r="F7" i="3"/>
  <c r="F8" i="3"/>
  <c r="F9" i="3"/>
  <c r="F10" i="3"/>
  <c r="F11" i="3"/>
  <c r="D25" i="2" l="1"/>
  <c r="D28" i="2" l="1"/>
  <c r="G28" i="2" s="1"/>
  <c r="C28" i="2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E56" i="3"/>
  <c r="D56" i="3"/>
  <c r="H6" i="3"/>
  <c r="H7" i="3"/>
  <c r="H8" i="3"/>
  <c r="H9" i="3"/>
  <c r="H10" i="3"/>
  <c r="H11" i="3"/>
  <c r="H12" i="3"/>
  <c r="H13" i="3"/>
  <c r="H14" i="3"/>
  <c r="H16" i="3"/>
  <c r="H17" i="3"/>
  <c r="H18" i="3"/>
  <c r="H19" i="3"/>
  <c r="H20" i="3"/>
  <c r="H21" i="3"/>
  <c r="H22" i="3"/>
  <c r="H23" i="3"/>
  <c r="H24" i="3"/>
  <c r="H25" i="3"/>
  <c r="H26" i="3"/>
  <c r="H27" i="3"/>
  <c r="H29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 l="1"/>
  <c r="H56" i="3"/>
  <c r="E28" i="2"/>
  <c r="F8" i="1"/>
  <c r="F9" i="1"/>
  <c r="F10" i="1"/>
  <c r="F11" i="1"/>
  <c r="F14" i="1"/>
  <c r="F15" i="1"/>
  <c r="F16" i="1"/>
  <c r="F17" i="1"/>
  <c r="F18" i="1"/>
  <c r="F20" i="1"/>
  <c r="F21" i="1"/>
  <c r="F22" i="1"/>
  <c r="F23" i="1"/>
  <c r="F24" i="1"/>
  <c r="F25" i="1"/>
  <c r="F26" i="1"/>
  <c r="F28" i="1"/>
  <c r="F30" i="1"/>
  <c r="F31" i="1"/>
  <c r="F32" i="1"/>
  <c r="F35" i="1"/>
  <c r="F36" i="1"/>
  <c r="F37" i="1"/>
  <c r="F40" i="1"/>
  <c r="F4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5" i="1"/>
  <c r="E36" i="1"/>
  <c r="E37" i="1"/>
  <c r="E38" i="1"/>
  <c r="E39" i="1"/>
  <c r="E40" i="1"/>
  <c r="E4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5" i="1"/>
  <c r="H36" i="1"/>
  <c r="H37" i="1"/>
  <c r="H38" i="1"/>
  <c r="H39" i="1"/>
  <c r="H40" i="1"/>
  <c r="H41" i="1"/>
  <c r="C7" i="1" l="1"/>
  <c r="D7" i="1"/>
  <c r="H7" i="1" l="1"/>
  <c r="D33" i="1"/>
  <c r="H33" i="1" s="1"/>
  <c r="H34" i="1"/>
  <c r="F34" i="1"/>
  <c r="E34" i="1"/>
  <c r="F7" i="1"/>
  <c r="E7" i="1"/>
  <c r="C33" i="1"/>
  <c r="D6" i="1" l="1"/>
  <c r="F33" i="1"/>
  <c r="E33" i="1"/>
  <c r="C6" i="1"/>
  <c r="F6" i="1" l="1"/>
  <c r="H6" i="1"/>
  <c r="E6" i="1"/>
</calcChain>
</file>

<file path=xl/sharedStrings.xml><?xml version="1.0" encoding="utf-8"?>
<sst xmlns="http://schemas.openxmlformats.org/spreadsheetml/2006/main" count="188" uniqueCount="177">
  <si>
    <t>Наименование</t>
  </si>
  <si>
    <t>налоговые доходы, из них: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</si>
  <si>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</si>
  <si>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</si>
  <si>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</si>
  <si>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</si>
  <si>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патентная система налогообложения</t>
  </si>
  <si>
    <t>неналоговые доходы, из них:</t>
  </si>
  <si>
    <t>аренда имущества</t>
  </si>
  <si>
    <t>Доходы всего</t>
  </si>
  <si>
    <t>Безвозмездные поступления из бюджетов других уровней</t>
  </si>
  <si>
    <t xml:space="preserve">Дотации </t>
  </si>
  <si>
    <t>Субсидии</t>
  </si>
  <si>
    <t>Субвенции</t>
  </si>
  <si>
    <t>Иные межбюджетные</t>
  </si>
  <si>
    <t>Прочие безвозмездные поступления</t>
  </si>
  <si>
    <t>Возврат остатков</t>
  </si>
  <si>
    <t>отклонение (гр.3-гр.2)</t>
  </si>
  <si>
    <t>(тыс.руб.)</t>
  </si>
  <si>
    <t>Налоговые и неналоговые доходы</t>
  </si>
  <si>
    <t>Безвозмездные поступления, в т.ч.</t>
  </si>
  <si>
    <t>арендная плата за землю (до разграничения)</t>
  </si>
  <si>
    <t>арендная плата за землю (собственность округа)</t>
  </si>
  <si>
    <t>отмененные налоги и сборы</t>
  </si>
  <si>
    <t>продажа имущества</t>
  </si>
  <si>
    <t>продажа земли (до разграничения)</t>
  </si>
  <si>
    <t>прочие</t>
  </si>
  <si>
    <t>штрафы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</si>
  <si>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</si>
  <si>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</si>
  <si>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</t>
  </si>
  <si>
    <t>налог на имущество физ. лиц</t>
  </si>
  <si>
    <t>земельный налог с организаций</t>
  </si>
  <si>
    <t>земельный налог с физ. лиц</t>
  </si>
  <si>
    <t>госпошлина</t>
  </si>
  <si>
    <t>продажа земли (собственность округа)</t>
  </si>
  <si>
    <t>единый сельскохозяйственный налог</t>
  </si>
  <si>
    <t>% исполнения</t>
  </si>
  <si>
    <t>отклонение (гр.6-гр.3)</t>
  </si>
  <si>
    <t>плата за увеличение площади земельных участков</t>
  </si>
  <si>
    <t xml:space="preserve">Ежеквартальные сведения об исполнении бюджета Дмитровского городского округа Московской области </t>
  </si>
  <si>
    <t>По доходам в разрезе видов доходов и в сравнении с соответствующим периодом прошлого года</t>
  </si>
  <si>
    <t>По расходам в разрезе муниципальных программ и в сравнении с соответствующим периодом прошлого года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</si>
  <si>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</si>
  <si>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</si>
  <si>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</si>
  <si>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</si>
  <si>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</si>
  <si>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</si>
  <si>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</si>
  <si>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</si>
  <si>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</si>
  <si>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</si>
  <si>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</si>
  <si>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</si>
  <si>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</si>
  <si>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</si>
  <si>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</si>
  <si>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</si>
  <si>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</si>
  <si>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</si>
  <si>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</si>
  <si>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</si>
  <si>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</si>
  <si>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</si>
  <si>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Расходы бюджета - всего</t>
  </si>
  <si>
    <t>По разделам и подразделам классификации расходов и в сравнении с соответствующим периодом прошлого года</t>
  </si>
  <si>
    <t>Раздел / подраздел</t>
  </si>
  <si>
    <t>отклонение (гр.7-гр.4)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</si>
  <si>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</si>
  <si>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</si>
  <si>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</si>
  <si>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</si>
  <si>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</si>
  <si>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</si>
  <si>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</si>
  <si>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</si>
  <si>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</si>
  <si>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</si>
  <si>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</si>
  <si>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</si>
  <si>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</si>
  <si>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</si>
  <si>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</si>
  <si>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</si>
  <si>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</si>
  <si>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</si>
  <si>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</si>
  <si>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</si>
  <si>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</si>
  <si>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</si>
  <si>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</si>
  <si>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</si>
  <si>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</si>
  <si>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</si>
  <si>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</si>
  <si>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</si>
  <si>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</si>
  <si>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</si>
  <si>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</si>
  <si>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</si>
  <si>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</si>
  <si>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</si>
  <si>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</si>
  <si>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</si>
  <si>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</si>
  <si>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</si>
  <si>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</si>
  <si>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</si>
  <si>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</si>
  <si>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</si>
  <si>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</si>
  <si>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</si>
  <si>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</si>
  <si>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</si>
  <si>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</si>
  <si>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</si>
  <si>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</si>
  <si>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</si>
  <si>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</si>
  <si>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</si>
  <si>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</si>
  <si>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</si>
  <si>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</si>
  <si>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</si>
  <si>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</si>
  <si>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</si>
  <si>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</si>
  <si>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</si>
  <si>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</si>
  <si>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</si>
  <si>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</si>
  <si>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</si>
  <si>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</si>
  <si>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</si>
  <si>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</si>
  <si>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</si>
  <si>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</si>
  <si>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</si>
  <si>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</si>
  <si>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</si>
  <si>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</si>
  <si>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</si>
  <si>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</si>
  <si>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</si>
  <si>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</si>
  <si>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</si>
  <si>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</si>
  <si>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</si>
  <si>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</si>
  <si>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</si>
  <si>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</si>
  <si>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</si>
  <si>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</si>
  <si>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</si>
  <si>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</si>
  <si>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</si>
  <si>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</si>
  <si>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</si>
  <si>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</si>
  <si>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</si>
  <si>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</si>
  <si>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</si>
  <si>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х</t>
  </si>
  <si>
    <t>отклонение (гр.5-гр.3)</t>
  </si>
  <si>
    <t>Утвержденный  план 2022 г.</t>
  </si>
  <si>
    <t>Утвержденный  план 2022г.</t>
  </si>
  <si>
    <t>(тыс. руб.)</t>
  </si>
  <si>
    <t>Доходы от возврата остатков</t>
  </si>
  <si>
    <t xml:space="preserve">Исполнено на 01.10.2022г. </t>
  </si>
  <si>
    <t xml:space="preserve">Исполнено на 01.10.2021г. </t>
  </si>
  <si>
    <t>Гражданская оборона</t>
  </si>
  <si>
    <t>0309</t>
  </si>
  <si>
    <t xml:space="preserve">Другие вопросы в области жилищно-коммунального хозяйства         
</t>
  </si>
  <si>
    <t>0505</t>
  </si>
  <si>
    <t>0602</t>
  </si>
  <si>
    <t>Сбор, удаление отходов и очистка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</si>
</sst>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&gt;=0.005]#,##0.00,;[Red][&lt;=-0.005]\-#,##0.00,;#,##0.00"/>
    <numFmt numFmtId="166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sz val="8"/>
      <color rgb="FF000000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8" fillId="0" borderId="0"/>
    <xf numFmtId="0" fontId="11" fillId="0" borderId="0"/>
    <xf numFmtId="0" fontId="13" fillId="0" borderId="0"/>
    <xf numFmtId="0" fontId="8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2" fillId="0" borderId="0" xfId="0" applyFont="1" applyAlignment="1">
      <alignment horizontal="right" wrapText="1"/>
    </xf>
    <xf numFmtId="166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/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4" fillId="0" borderId="0" xfId="0" applyFont="1"/>
    <xf numFmtId="164" fontId="7" fillId="0" borderId="0" xfId="0" applyNumberFormat="1" applyFont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wrapText="1"/>
    </xf>
    <xf numFmtId="0" fontId="0" fillId="0" borderId="0" xfId="0" applyNumberFormat="1" applyFill="1"/>
    <xf numFmtId="165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64" fontId="7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1"/>
    <cellStyle name="Обычный 4" xfId="3"/>
    <cellStyle name="Обычный 4 2" xfId="5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2"/>
  <sheetViews>
    <sheetView tabSelected="1" topLeftCell="A30" workbookViewId="0">
      <selection activeCell="F41" sqref="F6:F41"/>
    </sheetView>
  </sheetViews>
  <sheetFormatPr defaultRowHeight="15" x14ac:dyDescent="0.25"/>
  <cols>
    <col min="2" max="2" width="30.28515625" style="3" customWidth="1"/>
    <col min="3" max="3" width="17.28515625" style="46" customWidth="1"/>
    <col min="4" max="4" width="14.42578125" style="46" customWidth="1"/>
    <col min="5" max="5" width="14.7109375" style="46" customWidth="1"/>
    <col min="6" max="6" width="13.5703125" style="46" customWidth="1"/>
    <col min="7" max="7" width="14.28515625" style="37" customWidth="1"/>
    <col min="8" max="8" width="13.7109375" style="32" customWidth="1"/>
  </cols>
  <sheetData>
    <row r="1" spans="2:8" ht="52.5" customHeight="1" x14ac:dyDescent="0.4">
      <c r="B1" s="63" t="s">
        <v>40</v>
      </c>
      <c r="C1" s="63"/>
      <c r="D1" s="63"/>
      <c r="E1" s="63"/>
      <c r="F1" s="63"/>
      <c r="G1" s="63"/>
      <c r="H1" s="63"/>
    </row>
    <row r="2" spans="2:8" ht="40.5" customHeight="1" x14ac:dyDescent="0.3">
      <c r="B2" s="64" t="s">
        <v>41</v>
      </c>
      <c r="C2" s="64"/>
      <c r="D2" s="64"/>
      <c r="E2" s="64"/>
      <c r="F2" s="64"/>
      <c r="G2" s="64"/>
      <c r="H2" s="64"/>
    </row>
    <row r="3" spans="2:8" x14ac:dyDescent="0.25">
      <c r="H3" s="32" t="s">
        <v>18</v>
      </c>
    </row>
    <row r="4" spans="2:8" s="1" customFormat="1" ht="47.25" x14ac:dyDescent="0.25">
      <c r="B4" s="2" t="s">
        <v>0</v>
      </c>
      <c r="C4" s="36" t="s">
        <v>165</v>
      </c>
      <c r="D4" s="36" t="s">
        <v>169</v>
      </c>
      <c r="E4" s="36" t="s">
        <v>17</v>
      </c>
      <c r="F4" s="36" t="s">
        <v>37</v>
      </c>
      <c r="G4" s="36" t="s">
        <v>170</v>
      </c>
      <c r="H4" s="17" t="s">
        <v>38</v>
      </c>
    </row>
    <row r="5" spans="2:8" ht="15.75" x14ac:dyDescent="0.25">
      <c r="B5" s="2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17">
        <v>7</v>
      </c>
    </row>
    <row r="6" spans="2:8" ht="15.75" x14ac:dyDescent="0.25">
      <c r="B6" s="52" t="s">
        <v>9</v>
      </c>
      <c r="C6" s="53">
        <f>C7+C33</f>
        <v>10960320.399999999</v>
      </c>
      <c r="D6" s="53">
        <f>D7+D33</f>
        <v>6694494.3000000007</v>
      </c>
      <c r="E6" s="53">
        <f>D6-C6</f>
        <v>-4265826.0999999978</v>
      </c>
      <c r="F6" s="69">
        <f>D6/C6*100</f>
        <v>61.079366803912059</v>
      </c>
      <c r="G6" s="53">
        <f>G7+G33</f>
        <v>5354153.6000000006</v>
      </c>
      <c r="H6" s="22">
        <f>G6-D6</f>
        <v>-1340340.7000000002</v>
      </c>
    </row>
    <row r="7" spans="2:8" ht="45.75" customHeight="1" x14ac:dyDescent="0.25">
      <c r="B7" s="52" t="s">
        <v>19</v>
      </c>
      <c r="C7" s="53">
        <f>C8+C20</f>
        <v>5312435.5999999996</v>
      </c>
      <c r="D7" s="53">
        <f>D8+D20</f>
        <v>3572722.1</v>
      </c>
      <c r="E7" s="53">
        <f t="shared" ref="E7:E41" si="0">D7-C7</f>
        <v>-1739713.4999999995</v>
      </c>
      <c r="F7" s="69">
        <f t="shared" ref="F7:F41" si="1">D7/C7*100</f>
        <v>67.252054782555874</v>
      </c>
      <c r="G7" s="53">
        <f>G8+G20</f>
        <v>2854933.2</v>
      </c>
      <c r="H7" s="22">
        <f t="shared" ref="H7:H41" si="2">G7-D7</f>
        <v>-717788.89999999991</v>
      </c>
    </row>
    <row r="8" spans="2:8" ht="41.25" customHeight="1" x14ac:dyDescent="0.25">
      <c r="B8" s="52" t="s">
        <v>1</v>
      </c>
      <c r="C8" s="53">
        <v>4686479</v>
      </c>
      <c r="D8" s="53">
        <v>3086720.4</v>
      </c>
      <c r="E8" s="53">
        <f t="shared" si="0"/>
        <v>-1599758.6</v>
      </c>
      <c r="F8" s="69">
        <f t="shared" si="1"/>
        <v>65.864381340447693</v>
      </c>
      <c r="G8" s="53">
        <v>2428593.6</v>
      </c>
      <c r="H8" s="22">
        <f t="shared" si="2"/>
        <v>-658126.79999999981</v>
      </c>
    </row>
    <row r="9" spans="2:8" ht="37.5" customHeight="1" x14ac:dyDescent="0.25">
      <c r="B9" s="54" t="s">
        <v>2</v>
      </c>
      <c r="C9" s="55">
        <v>2572887.7999999998</v>
      </c>
      <c r="D9" s="55">
        <v>1798159.9</v>
      </c>
      <c r="E9" s="53">
        <f t="shared" si="0"/>
        <v>-774727.89999999991</v>
      </c>
      <c r="F9" s="69">
        <f t="shared" si="1"/>
        <v>69.888780225861396</v>
      </c>
      <c r="G9" s="55">
        <v>1315650.5</v>
      </c>
      <c r="H9" s="22">
        <f t="shared" si="2"/>
        <v>-482509.39999999991</v>
      </c>
    </row>
    <row r="10" spans="2:8" ht="21" customHeight="1" x14ac:dyDescent="0.25">
      <c r="B10" s="54" t="s">
        <v>3</v>
      </c>
      <c r="C10" s="55">
        <v>86209</v>
      </c>
      <c r="D10" s="55">
        <v>74159.3</v>
      </c>
      <c r="E10" s="53">
        <f t="shared" si="0"/>
        <v>-12049.699999999997</v>
      </c>
      <c r="F10" s="69">
        <f t="shared" si="1"/>
        <v>86.022689046387271</v>
      </c>
      <c r="G10" s="55">
        <v>70114.600000000006</v>
      </c>
      <c r="H10" s="22">
        <f t="shared" si="2"/>
        <v>-4044.6999999999971</v>
      </c>
    </row>
    <row r="11" spans="2:8" ht="41.25" customHeight="1" x14ac:dyDescent="0.25">
      <c r="B11" s="54" t="s">
        <v>4</v>
      </c>
      <c r="C11" s="55">
        <v>559885</v>
      </c>
      <c r="D11" s="55">
        <v>456016.8</v>
      </c>
      <c r="E11" s="53">
        <f t="shared" si="0"/>
        <v>-103868.20000000001</v>
      </c>
      <c r="F11" s="69">
        <f t="shared" si="1"/>
        <v>81.448297418219809</v>
      </c>
      <c r="G11" s="55">
        <v>360353.8</v>
      </c>
      <c r="H11" s="22">
        <f t="shared" si="2"/>
        <v>-95663</v>
      </c>
    </row>
    <row r="12" spans="2:8" ht="34.5" customHeight="1" x14ac:dyDescent="0.25">
      <c r="B12" s="54" t="s">
        <v>5</v>
      </c>
      <c r="C12" s="55">
        <v>762.9</v>
      </c>
      <c r="D12" s="55">
        <v>812.9</v>
      </c>
      <c r="E12" s="53">
        <f t="shared" si="0"/>
        <v>50</v>
      </c>
      <c r="F12" s="69">
        <v>0</v>
      </c>
      <c r="G12" s="55">
        <v>16542.2</v>
      </c>
      <c r="H12" s="22">
        <f t="shared" si="2"/>
        <v>15729.300000000001</v>
      </c>
    </row>
    <row r="13" spans="2:8" ht="34.5" customHeight="1" x14ac:dyDescent="0.25">
      <c r="B13" s="54" t="s">
        <v>36</v>
      </c>
      <c r="C13" s="55">
        <v>553.20000000000005</v>
      </c>
      <c r="D13" s="55">
        <v>553.20000000000005</v>
      </c>
      <c r="E13" s="53">
        <f t="shared" si="0"/>
        <v>0</v>
      </c>
      <c r="F13" s="69">
        <v>0</v>
      </c>
      <c r="G13" s="55">
        <v>1296.2</v>
      </c>
      <c r="H13" s="22">
        <f t="shared" si="2"/>
        <v>743</v>
      </c>
    </row>
    <row r="14" spans="2:8" ht="40.5" customHeight="1" x14ac:dyDescent="0.25">
      <c r="B14" s="54" t="s">
        <v>6</v>
      </c>
      <c r="C14" s="55">
        <v>87303</v>
      </c>
      <c r="D14" s="55">
        <v>50827.4</v>
      </c>
      <c r="E14" s="53">
        <f t="shared" si="0"/>
        <v>-36475.599999999999</v>
      </c>
      <c r="F14" s="69">
        <f t="shared" si="1"/>
        <v>58.219534265718245</v>
      </c>
      <c r="G14" s="55">
        <v>50599.8</v>
      </c>
      <c r="H14" s="22">
        <f t="shared" si="2"/>
        <v>-227.59999999999854</v>
      </c>
    </row>
    <row r="15" spans="2:8" ht="38.25" customHeight="1" x14ac:dyDescent="0.25">
      <c r="B15" s="54" t="s">
        <v>31</v>
      </c>
      <c r="C15" s="55">
        <v>289686</v>
      </c>
      <c r="D15" s="55">
        <v>73563.399999999994</v>
      </c>
      <c r="E15" s="53">
        <f t="shared" si="0"/>
        <v>-216122.6</v>
      </c>
      <c r="F15" s="69">
        <f t="shared" si="1"/>
        <v>25.394185428360359</v>
      </c>
      <c r="G15" s="55">
        <v>52056.3</v>
      </c>
      <c r="H15" s="22">
        <f t="shared" si="2"/>
        <v>-21507.099999999991</v>
      </c>
    </row>
    <row r="16" spans="2:8" ht="34.5" customHeight="1" x14ac:dyDescent="0.25">
      <c r="B16" s="54" t="s">
        <v>32</v>
      </c>
      <c r="C16" s="55">
        <v>651225</v>
      </c>
      <c r="D16" s="55">
        <v>508220.4</v>
      </c>
      <c r="E16" s="53">
        <f t="shared" si="0"/>
        <v>-143004.59999999998</v>
      </c>
      <c r="F16" s="69">
        <f t="shared" si="1"/>
        <v>78.040677185304617</v>
      </c>
      <c r="G16" s="55">
        <v>459646.5</v>
      </c>
      <c r="H16" s="22">
        <f t="shared" si="2"/>
        <v>-48573.900000000023</v>
      </c>
    </row>
    <row r="17" spans="2:8" ht="23.25" customHeight="1" x14ac:dyDescent="0.25">
      <c r="B17" s="54" t="s">
        <v>33</v>
      </c>
      <c r="C17" s="55">
        <v>410058</v>
      </c>
      <c r="D17" s="55">
        <v>102974.39999999999</v>
      </c>
      <c r="E17" s="53">
        <f t="shared" si="0"/>
        <v>-307083.59999999998</v>
      </c>
      <c r="F17" s="69">
        <f t="shared" si="1"/>
        <v>25.112154865897018</v>
      </c>
      <c r="G17" s="55">
        <v>85949.8</v>
      </c>
      <c r="H17" s="22">
        <f t="shared" si="2"/>
        <v>-17024.599999999991</v>
      </c>
    </row>
    <row r="18" spans="2:8" ht="24" customHeight="1" x14ac:dyDescent="0.25">
      <c r="B18" s="54" t="s">
        <v>34</v>
      </c>
      <c r="C18" s="55">
        <v>27883</v>
      </c>
      <c r="D18" s="55">
        <v>21406.6</v>
      </c>
      <c r="E18" s="53">
        <f t="shared" si="0"/>
        <v>-6476.4000000000015</v>
      </c>
      <c r="F18" s="69">
        <f t="shared" si="1"/>
        <v>76.772944087795423</v>
      </c>
      <c r="G18" s="55">
        <v>16380.4</v>
      </c>
      <c r="H18" s="22">
        <f t="shared" si="2"/>
        <v>-5026.1999999999989</v>
      </c>
    </row>
    <row r="19" spans="2:8" ht="24" customHeight="1" x14ac:dyDescent="0.25">
      <c r="B19" s="54" t="s">
        <v>23</v>
      </c>
      <c r="C19" s="55">
        <v>26.1</v>
      </c>
      <c r="D19" s="55">
        <v>26.1</v>
      </c>
      <c r="E19" s="53">
        <f t="shared" si="0"/>
        <v>0</v>
      </c>
      <c r="F19" s="69">
        <v>0</v>
      </c>
      <c r="G19" s="55">
        <v>3.5</v>
      </c>
      <c r="H19" s="22">
        <f t="shared" si="2"/>
        <v>-22.6</v>
      </c>
    </row>
    <row r="20" spans="2:8" ht="42.75" customHeight="1" x14ac:dyDescent="0.25">
      <c r="B20" s="52" t="s">
        <v>7</v>
      </c>
      <c r="C20" s="53">
        <v>625956.6</v>
      </c>
      <c r="D20" s="53">
        <v>486001.7</v>
      </c>
      <c r="E20" s="53">
        <f t="shared" si="0"/>
        <v>-139954.89999999997</v>
      </c>
      <c r="F20" s="69">
        <f t="shared" si="1"/>
        <v>77.641437121998564</v>
      </c>
      <c r="G20" s="53">
        <v>426339.6</v>
      </c>
      <c r="H20" s="22">
        <f t="shared" si="2"/>
        <v>-59662.100000000035</v>
      </c>
    </row>
    <row r="21" spans="2:8" ht="30" customHeight="1" x14ac:dyDescent="0.25">
      <c r="B21" s="54" t="s">
        <v>21</v>
      </c>
      <c r="C21" s="55">
        <v>370000</v>
      </c>
      <c r="D21" s="55">
        <v>262155.3</v>
      </c>
      <c r="E21" s="53">
        <f t="shared" si="0"/>
        <v>-107844.70000000001</v>
      </c>
      <c r="F21" s="69">
        <f t="shared" si="1"/>
        <v>70.852783783783778</v>
      </c>
      <c r="G21" s="55">
        <v>279302.3</v>
      </c>
      <c r="H21" s="22">
        <f t="shared" si="2"/>
        <v>17147</v>
      </c>
    </row>
    <row r="22" spans="2:8" ht="30" customHeight="1" x14ac:dyDescent="0.25">
      <c r="B22" s="54" t="s">
        <v>22</v>
      </c>
      <c r="C22" s="55">
        <v>2700</v>
      </c>
      <c r="D22" s="55">
        <v>1838.4</v>
      </c>
      <c r="E22" s="53">
        <f t="shared" si="0"/>
        <v>-861.59999999999991</v>
      </c>
      <c r="F22" s="69">
        <f t="shared" si="1"/>
        <v>68.088888888888889</v>
      </c>
      <c r="G22" s="55">
        <v>1308.5999999999999</v>
      </c>
      <c r="H22" s="22">
        <f t="shared" si="2"/>
        <v>-529.80000000000018</v>
      </c>
    </row>
    <row r="23" spans="2:8" ht="23.25" customHeight="1" x14ac:dyDescent="0.25">
      <c r="B23" s="54" t="s">
        <v>8</v>
      </c>
      <c r="C23" s="55">
        <v>23000</v>
      </c>
      <c r="D23" s="55">
        <v>18058.599999999999</v>
      </c>
      <c r="E23" s="53">
        <f t="shared" si="0"/>
        <v>-4941.4000000000015</v>
      </c>
      <c r="F23" s="69">
        <f t="shared" si="1"/>
        <v>78.51565217391304</v>
      </c>
      <c r="G23" s="55">
        <v>17374.8</v>
      </c>
      <c r="H23" s="22">
        <f t="shared" si="2"/>
        <v>-683.79999999999927</v>
      </c>
    </row>
    <row r="24" spans="2:8" ht="33.75" customHeight="1" x14ac:dyDescent="0.25">
      <c r="B24" s="54" t="s">
        <v>28</v>
      </c>
      <c r="C24" s="55">
        <v>64394</v>
      </c>
      <c r="D24" s="55">
        <v>34928</v>
      </c>
      <c r="E24" s="53">
        <f t="shared" si="0"/>
        <v>-29466</v>
      </c>
      <c r="F24" s="69">
        <f t="shared" si="1"/>
        <v>54.241078361338012</v>
      </c>
      <c r="G24" s="55">
        <v>24013.5</v>
      </c>
      <c r="H24" s="22">
        <f t="shared" si="2"/>
        <v>-10914.5</v>
      </c>
    </row>
    <row r="25" spans="2:8" ht="42.75" customHeight="1" x14ac:dyDescent="0.25">
      <c r="B25" s="54" t="s">
        <v>29</v>
      </c>
      <c r="C25" s="55">
        <v>3532</v>
      </c>
      <c r="D25" s="55">
        <v>3559.5</v>
      </c>
      <c r="E25" s="53">
        <f t="shared" si="0"/>
        <v>27.5</v>
      </c>
      <c r="F25" s="69">
        <f t="shared" si="1"/>
        <v>100.77859569648923</v>
      </c>
      <c r="G25" s="55">
        <v>3701.8</v>
      </c>
      <c r="H25" s="22">
        <f t="shared" si="2"/>
        <v>142.30000000000018</v>
      </c>
    </row>
    <row r="26" spans="2:8" ht="42.75" customHeight="1" x14ac:dyDescent="0.25">
      <c r="B26" s="54" t="s">
        <v>30</v>
      </c>
      <c r="C26" s="55">
        <v>16283.9</v>
      </c>
      <c r="D26" s="55">
        <v>5770.9</v>
      </c>
      <c r="E26" s="53">
        <f t="shared" si="0"/>
        <v>-10513</v>
      </c>
      <c r="F26" s="69">
        <f t="shared" si="1"/>
        <v>35.439298939443255</v>
      </c>
      <c r="G26" s="55">
        <v>14269.3</v>
      </c>
      <c r="H26" s="22">
        <f t="shared" si="2"/>
        <v>8498.4</v>
      </c>
    </row>
    <row r="27" spans="2:8" ht="42.75" customHeight="1" x14ac:dyDescent="0.25">
      <c r="B27" s="54" t="s">
        <v>24</v>
      </c>
      <c r="C27" s="55">
        <v>5294.3</v>
      </c>
      <c r="D27" s="55">
        <v>4637.8</v>
      </c>
      <c r="E27" s="53">
        <f t="shared" si="0"/>
        <v>-656.5</v>
      </c>
      <c r="F27" s="69">
        <v>0</v>
      </c>
      <c r="G27" s="55">
        <v>656</v>
      </c>
      <c r="H27" s="22">
        <f t="shared" si="2"/>
        <v>-3981.8</v>
      </c>
    </row>
    <row r="28" spans="2:8" ht="36.75" customHeight="1" x14ac:dyDescent="0.25">
      <c r="B28" s="54" t="s">
        <v>25</v>
      </c>
      <c r="C28" s="55">
        <v>20490.900000000001</v>
      </c>
      <c r="D28" s="55">
        <v>26933.3</v>
      </c>
      <c r="E28" s="53">
        <f t="shared" si="0"/>
        <v>6442.3999999999978</v>
      </c>
      <c r="F28" s="69">
        <f t="shared" si="1"/>
        <v>131.44029788833092</v>
      </c>
      <c r="G28" s="55">
        <v>13510</v>
      </c>
      <c r="H28" s="22">
        <f t="shared" si="2"/>
        <v>-13423.3</v>
      </c>
    </row>
    <row r="29" spans="2:8" ht="37.5" customHeight="1" x14ac:dyDescent="0.25">
      <c r="B29" s="54" t="s">
        <v>35</v>
      </c>
      <c r="C29" s="55">
        <v>0</v>
      </c>
      <c r="D29" s="55">
        <v>8.6</v>
      </c>
      <c r="E29" s="53">
        <f t="shared" si="0"/>
        <v>8.6</v>
      </c>
      <c r="F29" s="69">
        <v>0</v>
      </c>
      <c r="G29" s="55">
        <v>0</v>
      </c>
      <c r="H29" s="22">
        <f t="shared" si="2"/>
        <v>-8.6</v>
      </c>
    </row>
    <row r="30" spans="2:8" ht="32.25" customHeight="1" x14ac:dyDescent="0.25">
      <c r="B30" s="54" t="s">
        <v>39</v>
      </c>
      <c r="C30" s="55">
        <v>75000</v>
      </c>
      <c r="D30" s="55">
        <v>85121.2</v>
      </c>
      <c r="E30" s="53">
        <f t="shared" si="0"/>
        <v>10121.199999999997</v>
      </c>
      <c r="F30" s="69">
        <f t="shared" si="1"/>
        <v>113.49493333333334</v>
      </c>
      <c r="G30" s="55">
        <v>52199.5</v>
      </c>
      <c r="H30" s="22">
        <f t="shared" si="2"/>
        <v>-32921.699999999997</v>
      </c>
    </row>
    <row r="31" spans="2:8" ht="32.25" customHeight="1" x14ac:dyDescent="0.25">
      <c r="B31" s="54" t="s">
        <v>27</v>
      </c>
      <c r="C31" s="55">
        <v>17768.2</v>
      </c>
      <c r="D31" s="55">
        <v>17976.2</v>
      </c>
      <c r="E31" s="53">
        <f t="shared" si="0"/>
        <v>208</v>
      </c>
      <c r="F31" s="69">
        <f t="shared" si="1"/>
        <v>101.17063067727739</v>
      </c>
      <c r="G31" s="55">
        <v>12142.8</v>
      </c>
      <c r="H31" s="22">
        <f t="shared" si="2"/>
        <v>-5833.4000000000015</v>
      </c>
    </row>
    <row r="32" spans="2:8" ht="32.25" customHeight="1" x14ac:dyDescent="0.25">
      <c r="B32" s="54" t="s">
        <v>26</v>
      </c>
      <c r="C32" s="55">
        <v>27493.3</v>
      </c>
      <c r="D32" s="55">
        <v>25013.9</v>
      </c>
      <c r="E32" s="53">
        <f t="shared" si="0"/>
        <v>-2479.3999999999978</v>
      </c>
      <c r="F32" s="69">
        <f t="shared" si="1"/>
        <v>90.981802839237204</v>
      </c>
      <c r="G32" s="55">
        <v>7861</v>
      </c>
      <c r="H32" s="22">
        <f t="shared" si="2"/>
        <v>-17152.900000000001</v>
      </c>
    </row>
    <row r="33" spans="2:8" ht="29.25" x14ac:dyDescent="0.25">
      <c r="B33" s="56" t="s">
        <v>20</v>
      </c>
      <c r="C33" s="57">
        <f>C34+C39+C40+C41</f>
        <v>5647884.7999999998</v>
      </c>
      <c r="D33" s="57">
        <f>D34+D39+D40+D41</f>
        <v>3121772.2</v>
      </c>
      <c r="E33" s="53">
        <f t="shared" si="0"/>
        <v>-2526112.5999999996</v>
      </c>
      <c r="F33" s="69">
        <f t="shared" si="1"/>
        <v>55.273298067269359</v>
      </c>
      <c r="G33" s="57">
        <f>G34+G39+G40+G41</f>
        <v>2499220.4000000004</v>
      </c>
      <c r="H33" s="22">
        <f t="shared" si="2"/>
        <v>-622551.79999999981</v>
      </c>
    </row>
    <row r="34" spans="2:8" ht="30" x14ac:dyDescent="0.25">
      <c r="B34" s="58" t="s">
        <v>10</v>
      </c>
      <c r="C34" s="59">
        <v>5653603.5999999996</v>
      </c>
      <c r="D34" s="59">
        <v>3126836.9</v>
      </c>
      <c r="E34" s="53">
        <f t="shared" si="0"/>
        <v>-2526766.6999999997</v>
      </c>
      <c r="F34" s="69">
        <f t="shared" si="1"/>
        <v>55.306970937969545</v>
      </c>
      <c r="G34" s="59">
        <v>2519085.7000000002</v>
      </c>
      <c r="H34" s="22">
        <f t="shared" si="2"/>
        <v>-607751.19999999972</v>
      </c>
    </row>
    <row r="35" spans="2:8" ht="15.75" x14ac:dyDescent="0.25">
      <c r="B35" s="60" t="s">
        <v>11</v>
      </c>
      <c r="C35" s="59">
        <v>215</v>
      </c>
      <c r="D35" s="59">
        <v>161.19999999999999</v>
      </c>
      <c r="E35" s="53">
        <f t="shared" si="0"/>
        <v>-53.800000000000011</v>
      </c>
      <c r="F35" s="69">
        <f t="shared" si="1"/>
        <v>74.976744186046503</v>
      </c>
      <c r="G35" s="59">
        <v>3203.2</v>
      </c>
      <c r="H35" s="22">
        <f t="shared" si="2"/>
        <v>3042</v>
      </c>
    </row>
    <row r="36" spans="2:8" ht="15.75" x14ac:dyDescent="0.25">
      <c r="B36" s="60" t="s">
        <v>12</v>
      </c>
      <c r="C36" s="59">
        <v>2392214.2999999998</v>
      </c>
      <c r="D36" s="59">
        <v>449595.5</v>
      </c>
      <c r="E36" s="53">
        <f t="shared" si="0"/>
        <v>-1942618.7999999998</v>
      </c>
      <c r="F36" s="69">
        <f t="shared" si="1"/>
        <v>18.794114724588013</v>
      </c>
      <c r="G36" s="59">
        <v>344780</v>
      </c>
      <c r="H36" s="22">
        <f t="shared" si="2"/>
        <v>-104815.5</v>
      </c>
    </row>
    <row r="37" spans="2:8" ht="15.75" x14ac:dyDescent="0.25">
      <c r="B37" s="60" t="s">
        <v>13</v>
      </c>
      <c r="C37" s="59">
        <v>3121189.4</v>
      </c>
      <c r="D37" s="59">
        <v>2661036.7000000002</v>
      </c>
      <c r="E37" s="53">
        <f t="shared" si="0"/>
        <v>-460152.69999999972</v>
      </c>
      <c r="F37" s="69">
        <f t="shared" si="1"/>
        <v>85.257136269910447</v>
      </c>
      <c r="G37" s="59">
        <v>2171102.4</v>
      </c>
      <c r="H37" s="22">
        <f t="shared" si="2"/>
        <v>-489934.30000000028</v>
      </c>
    </row>
    <row r="38" spans="2:8" ht="15.75" x14ac:dyDescent="0.25">
      <c r="B38" s="60" t="s">
        <v>14</v>
      </c>
      <c r="C38" s="59">
        <v>1396984.8</v>
      </c>
      <c r="D38" s="59">
        <v>16043.6</v>
      </c>
      <c r="E38" s="53">
        <f t="shared" si="0"/>
        <v>-1380941.2</v>
      </c>
      <c r="F38" s="69">
        <v>0</v>
      </c>
      <c r="G38" s="59">
        <v>0</v>
      </c>
      <c r="H38" s="22">
        <f t="shared" si="2"/>
        <v>-16043.6</v>
      </c>
    </row>
    <row r="39" spans="2:8" ht="30" x14ac:dyDescent="0.25">
      <c r="B39" s="58" t="s">
        <v>15</v>
      </c>
      <c r="C39" s="59">
        <v>0</v>
      </c>
      <c r="D39" s="59">
        <v>654.1</v>
      </c>
      <c r="E39" s="53">
        <f t="shared" si="0"/>
        <v>654.1</v>
      </c>
      <c r="F39" s="69">
        <v>0</v>
      </c>
      <c r="G39" s="59">
        <v>1513.2</v>
      </c>
      <c r="H39" s="22">
        <f t="shared" si="2"/>
        <v>859.1</v>
      </c>
    </row>
    <row r="40" spans="2:8" ht="22.5" customHeight="1" x14ac:dyDescent="0.25">
      <c r="B40" s="58" t="s">
        <v>168</v>
      </c>
      <c r="C40" s="59">
        <v>10972</v>
      </c>
      <c r="D40" s="59">
        <v>10972</v>
      </c>
      <c r="E40" s="53">
        <f t="shared" si="0"/>
        <v>0</v>
      </c>
      <c r="F40" s="69">
        <f t="shared" si="1"/>
        <v>100</v>
      </c>
      <c r="G40" s="59">
        <v>9064.2000000000007</v>
      </c>
      <c r="H40" s="22">
        <f t="shared" si="2"/>
        <v>-1907.7999999999993</v>
      </c>
    </row>
    <row r="41" spans="2:8" ht="15.75" x14ac:dyDescent="0.25">
      <c r="B41" s="58" t="s">
        <v>16</v>
      </c>
      <c r="C41" s="59">
        <v>-16690.8</v>
      </c>
      <c r="D41" s="59">
        <v>-16690.8</v>
      </c>
      <c r="E41" s="53">
        <f t="shared" si="0"/>
        <v>0</v>
      </c>
      <c r="F41" s="69">
        <f t="shared" si="1"/>
        <v>100</v>
      </c>
      <c r="G41" s="59">
        <v>-30442.7</v>
      </c>
      <c r="H41" s="22">
        <f t="shared" si="2"/>
        <v>-13751.900000000001</v>
      </c>
    </row>
    <row r="42" spans="2:8" ht="15.75" x14ac:dyDescent="0.25">
      <c r="C42" s="47"/>
      <c r="D42" s="47"/>
      <c r="E42" s="47"/>
      <c r="F42" s="47"/>
      <c r="G42" s="48"/>
      <c r="H42" s="33"/>
    </row>
  </sheetData>
  <mergeCells count="2">
    <mergeCell ref="B1:H1"/>
    <mergeCell ref="B2:H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topLeftCell="A22" workbookViewId="0">
      <selection activeCell="E20" sqref="E20"/>
    </sheetView>
  </sheetViews>
  <sheetFormatPr defaultRowHeight="15" x14ac:dyDescent="0.25"/>
  <cols>
    <col min="2" max="2" width="44.28515625" customWidth="1"/>
    <col min="3" max="3" width="16.7109375" customWidth="1"/>
    <col min="4" max="4" width="18.140625" style="37" customWidth="1"/>
    <col min="5" max="5" width="13.42578125" customWidth="1"/>
    <col min="6" max="6" width="17.42578125" style="37" customWidth="1"/>
    <col min="7" max="7" width="15.7109375" customWidth="1"/>
  </cols>
  <sheetData>
    <row r="1" spans="2:7" x14ac:dyDescent="0.25">
      <c r="B1" s="26"/>
    </row>
    <row r="2" spans="2:7" ht="20.25" x14ac:dyDescent="0.3">
      <c r="B2" s="65" t="s">
        <v>42</v>
      </c>
      <c r="C2" s="65"/>
      <c r="D2" s="65"/>
      <c r="E2" s="65"/>
      <c r="F2" s="65"/>
      <c r="G2" s="65"/>
    </row>
    <row r="3" spans="2:7" s="29" customFormat="1" ht="20.25" x14ac:dyDescent="0.3">
      <c r="B3" s="30"/>
      <c r="C3" s="30"/>
      <c r="D3" s="41"/>
      <c r="E3" s="30"/>
      <c r="F3" s="41"/>
      <c r="G3" s="31" t="s">
        <v>18</v>
      </c>
    </row>
    <row r="4" spans="2:7" ht="31.5" x14ac:dyDescent="0.25">
      <c r="B4" s="4" t="s">
        <v>0</v>
      </c>
      <c r="C4" s="4" t="s">
        <v>166</v>
      </c>
      <c r="D4" s="42" t="s">
        <v>169</v>
      </c>
      <c r="E4" s="4" t="s">
        <v>37</v>
      </c>
      <c r="F4" s="42" t="s">
        <v>170</v>
      </c>
      <c r="G4" s="4" t="s">
        <v>164</v>
      </c>
    </row>
    <row r="5" spans="2:7" ht="15.75" x14ac:dyDescent="0.25">
      <c r="B5" s="4">
        <v>1</v>
      </c>
      <c r="C5" s="11">
        <v>2</v>
      </c>
      <c r="D5" s="42">
        <v>3</v>
      </c>
      <c r="E5" s="4">
        <v>4</v>
      </c>
      <c r="F5" s="42">
        <v>5</v>
      </c>
      <c r="G5" s="4">
        <v>6</v>
      </c>
    </row>
    <row r="6" spans="2:7" ht="31.5" x14ac:dyDescent="0.25">
      <c r="B6" s="6" t="s">
        <v>43</v>
      </c>
      <c r="C6" s="61">
        <v>3188200</v>
      </c>
      <c r="D6" s="61">
        <v>1677533</v>
      </c>
      <c r="E6" s="9">
        <f>D6/C6*100</f>
        <v>52.616931183740043</v>
      </c>
      <c r="F6" s="49">
        <v>4673989.28</v>
      </c>
      <c r="G6" s="8">
        <f>F6-D6</f>
        <v>2996456.2800000003</v>
      </c>
    </row>
    <row r="7" spans="2:7" ht="15.75" x14ac:dyDescent="0.25">
      <c r="B7" s="6" t="s">
        <v>44</v>
      </c>
      <c r="C7" s="61">
        <v>803645183.23000002</v>
      </c>
      <c r="D7" s="61">
        <v>477996903.72000003</v>
      </c>
      <c r="E7" s="23">
        <f t="shared" ref="E7:E28" si="0">D7/C7*100</f>
        <v>59.478599971052063</v>
      </c>
      <c r="F7" s="49">
        <v>395036204.30000001</v>
      </c>
      <c r="G7" s="18">
        <f t="shared" ref="G7:G27" si="1">F7-D7</f>
        <v>-82960699.420000017</v>
      </c>
    </row>
    <row r="8" spans="2:7" ht="15.75" x14ac:dyDescent="0.25">
      <c r="B8" s="6" t="s">
        <v>45</v>
      </c>
      <c r="C8" s="61">
        <v>4658857868.04</v>
      </c>
      <c r="D8" s="61">
        <v>3100726892.77</v>
      </c>
      <c r="E8" s="23">
        <f t="shared" si="0"/>
        <v>66.55551597830754</v>
      </c>
      <c r="F8" s="49">
        <v>2786114450</v>
      </c>
      <c r="G8" s="18">
        <f t="shared" si="1"/>
        <v>-314612442.76999998</v>
      </c>
    </row>
    <row r="9" spans="2:7" ht="31.5" x14ac:dyDescent="0.25">
      <c r="B9" s="6" t="s">
        <v>46</v>
      </c>
      <c r="C9" s="61">
        <v>127718070</v>
      </c>
      <c r="D9" s="61">
        <v>86665878.170000002</v>
      </c>
      <c r="E9" s="23">
        <f t="shared" si="0"/>
        <v>67.85717805632359</v>
      </c>
      <c r="F9" s="49">
        <v>105222656.7</v>
      </c>
      <c r="G9" s="18">
        <f t="shared" si="1"/>
        <v>18556778.530000001</v>
      </c>
    </row>
    <row r="10" spans="2:7" ht="15.75" x14ac:dyDescent="0.25">
      <c r="B10" s="6" t="s">
        <v>47</v>
      </c>
      <c r="C10" s="61">
        <v>544061260.08000004</v>
      </c>
      <c r="D10" s="61">
        <v>291586860.63999999</v>
      </c>
      <c r="E10" s="23">
        <f t="shared" si="0"/>
        <v>53.594490553715289</v>
      </c>
      <c r="F10" s="49">
        <v>274706701.69999999</v>
      </c>
      <c r="G10" s="18">
        <f t="shared" si="1"/>
        <v>-16880158.939999998</v>
      </c>
    </row>
    <row r="11" spans="2:7" ht="31.5" x14ac:dyDescent="0.25">
      <c r="B11" s="6" t="s">
        <v>48</v>
      </c>
      <c r="C11" s="61">
        <v>42155005.649999999</v>
      </c>
      <c r="D11" s="61">
        <v>4298497.25</v>
      </c>
      <c r="E11" s="23">
        <f t="shared" si="0"/>
        <v>10.196884530603782</v>
      </c>
      <c r="F11" s="49">
        <v>4483233.09</v>
      </c>
      <c r="G11" s="18">
        <f t="shared" si="1"/>
        <v>184735.83999999985</v>
      </c>
    </row>
    <row r="12" spans="2:7" ht="31.5" x14ac:dyDescent="0.25">
      <c r="B12" s="6" t="s">
        <v>49</v>
      </c>
      <c r="C12" s="61">
        <v>107447745.64</v>
      </c>
      <c r="D12" s="61">
        <v>5874694.0800000001</v>
      </c>
      <c r="E12" s="23">
        <f t="shared" si="0"/>
        <v>5.4674893782164231</v>
      </c>
      <c r="F12" s="49">
        <v>2981700</v>
      </c>
      <c r="G12" s="18">
        <f t="shared" si="1"/>
        <v>-2892994.08</v>
      </c>
    </row>
    <row r="13" spans="2:7" ht="47.25" x14ac:dyDescent="0.25">
      <c r="B13" s="6" t="s">
        <v>50</v>
      </c>
      <c r="C13" s="61">
        <v>156136946.86000001</v>
      </c>
      <c r="D13" s="61">
        <v>80245036.439999998</v>
      </c>
      <c r="E13" s="23">
        <f t="shared" si="0"/>
        <v>51.394008947767887</v>
      </c>
      <c r="F13" s="49">
        <v>79390432.890000001</v>
      </c>
      <c r="G13" s="18">
        <f t="shared" si="1"/>
        <v>-854603.54999999702</v>
      </c>
    </row>
    <row r="14" spans="2:7" ht="15.75" x14ac:dyDescent="0.25">
      <c r="B14" s="6" t="s">
        <v>51</v>
      </c>
      <c r="C14" s="61">
        <v>107891225.72</v>
      </c>
      <c r="D14" s="61">
        <v>35084666.649999999</v>
      </c>
      <c r="E14" s="23">
        <f t="shared" si="0"/>
        <v>32.518554141790872</v>
      </c>
      <c r="F14" s="49">
        <v>40412574.189999998</v>
      </c>
      <c r="G14" s="18">
        <f t="shared" si="1"/>
        <v>5327907.5399999991</v>
      </c>
    </row>
    <row r="15" spans="2:7" ht="47.25" x14ac:dyDescent="0.25">
      <c r="B15" s="6" t="s">
        <v>52</v>
      </c>
      <c r="C15" s="61">
        <v>64726514.990000002</v>
      </c>
      <c r="D15" s="61">
        <v>18066388.629999999</v>
      </c>
      <c r="E15" s="23">
        <f t="shared" si="0"/>
        <v>27.911882221360422</v>
      </c>
      <c r="F15" s="49">
        <v>19930616.199999999</v>
      </c>
      <c r="G15" s="18">
        <f t="shared" si="1"/>
        <v>1864227.5700000003</v>
      </c>
    </row>
    <row r="16" spans="2:7" ht="31.5" x14ac:dyDescent="0.25">
      <c r="B16" s="6" t="s">
        <v>53</v>
      </c>
      <c r="C16" s="61">
        <v>1140000</v>
      </c>
      <c r="D16" s="61">
        <v>550000</v>
      </c>
      <c r="E16" s="23">
        <f t="shared" si="0"/>
        <v>48.245614035087719</v>
      </c>
      <c r="F16" s="49">
        <v>0</v>
      </c>
      <c r="G16" s="18">
        <f t="shared" si="1"/>
        <v>-550000</v>
      </c>
    </row>
    <row r="17" spans="2:7" ht="47.25" x14ac:dyDescent="0.25">
      <c r="B17" s="6" t="s">
        <v>54</v>
      </c>
      <c r="C17" s="61">
        <v>1065352848.62</v>
      </c>
      <c r="D17" s="61">
        <v>680134895.29999995</v>
      </c>
      <c r="E17" s="23">
        <f t="shared" si="0"/>
        <v>63.841280021075605</v>
      </c>
      <c r="F17" s="49">
        <v>623124116.60000002</v>
      </c>
      <c r="G17" s="18">
        <f t="shared" si="1"/>
        <v>-57010778.699999928</v>
      </c>
    </row>
    <row r="18" spans="2:7" ht="78.75" x14ac:dyDescent="0.25">
      <c r="B18" s="6" t="s">
        <v>55</v>
      </c>
      <c r="C18" s="61">
        <v>113906707.33</v>
      </c>
      <c r="D18" s="61">
        <v>36695591.850000001</v>
      </c>
      <c r="E18" s="23">
        <f t="shared" si="0"/>
        <v>32.215479413068202</v>
      </c>
      <c r="F18" s="49">
        <v>52226078.289999999</v>
      </c>
      <c r="G18" s="18">
        <f t="shared" si="1"/>
        <v>15530486.439999998</v>
      </c>
    </row>
    <row r="19" spans="2:7" ht="47.25" x14ac:dyDescent="0.25">
      <c r="B19" s="6" t="s">
        <v>56</v>
      </c>
      <c r="C19" s="61">
        <v>489417459.16000003</v>
      </c>
      <c r="D19" s="61">
        <v>299510600.80000001</v>
      </c>
      <c r="E19" s="23">
        <f t="shared" si="0"/>
        <v>61.1973674404787</v>
      </c>
      <c r="F19" s="49">
        <v>258304266.40000001</v>
      </c>
      <c r="G19" s="18">
        <f t="shared" si="1"/>
        <v>-41206334.400000006</v>
      </c>
    </row>
    <row r="20" spans="2:7" ht="31.5" x14ac:dyDescent="0.25">
      <c r="B20" s="6" t="s">
        <v>57</v>
      </c>
      <c r="C20" s="61">
        <v>208030276.81999999</v>
      </c>
      <c r="D20" s="61">
        <v>143552357.69999999</v>
      </c>
      <c r="E20" s="23">
        <f t="shared" si="0"/>
        <v>69.005512031409694</v>
      </c>
      <c r="F20" s="49">
        <v>99764644.480000004</v>
      </c>
      <c r="G20" s="18">
        <f t="shared" si="1"/>
        <v>-43787713.219999984</v>
      </c>
    </row>
    <row r="21" spans="2:7" ht="31.5" x14ac:dyDescent="0.25">
      <c r="B21" s="6" t="s">
        <v>58</v>
      </c>
      <c r="C21" s="61">
        <v>3952000</v>
      </c>
      <c r="D21" s="61">
        <v>2496087.25</v>
      </c>
      <c r="E21" s="23">
        <f t="shared" si="0"/>
        <v>63.160102479757086</v>
      </c>
      <c r="F21" s="49">
        <v>2142558.2400000002</v>
      </c>
      <c r="G21" s="18">
        <f t="shared" si="1"/>
        <v>-353529.00999999978</v>
      </c>
    </row>
    <row r="22" spans="2:7" ht="47.25" x14ac:dyDescent="0.25">
      <c r="B22" s="6" t="s">
        <v>59</v>
      </c>
      <c r="C22" s="61">
        <v>1476406365.3</v>
      </c>
      <c r="D22" s="61">
        <v>625654872</v>
      </c>
      <c r="E22" s="23">
        <f t="shared" si="0"/>
        <v>42.376874463885791</v>
      </c>
      <c r="F22" s="49">
        <v>505892389.80000001</v>
      </c>
      <c r="G22" s="18">
        <f t="shared" si="1"/>
        <v>-119762482.19999999</v>
      </c>
    </row>
    <row r="23" spans="2:7" ht="47.25" x14ac:dyDescent="0.25">
      <c r="B23" s="6" t="s">
        <v>60</v>
      </c>
      <c r="C23" s="61">
        <v>606347993.26999998</v>
      </c>
      <c r="D23" s="61">
        <v>130661574.54000001</v>
      </c>
      <c r="E23" s="23">
        <f t="shared" si="0"/>
        <v>21.548941530316547</v>
      </c>
      <c r="F23" s="49">
        <v>23651988.960000001</v>
      </c>
      <c r="G23" s="18">
        <f t="shared" si="1"/>
        <v>-107009585.58000001</v>
      </c>
    </row>
    <row r="24" spans="2:7" ht="31.5" x14ac:dyDescent="0.25">
      <c r="B24" s="6" t="s">
        <v>61</v>
      </c>
      <c r="C24" s="61">
        <v>978286829.89999998</v>
      </c>
      <c r="D24" s="61">
        <v>54623374.5</v>
      </c>
      <c r="E24" s="23">
        <f t="shared" si="0"/>
        <v>5.5835745540582993</v>
      </c>
      <c r="F24" s="49">
        <v>9019000</v>
      </c>
      <c r="G24" s="18">
        <f t="shared" si="1"/>
        <v>-45604374.5</v>
      </c>
    </row>
    <row r="25" spans="2:7" ht="15.75" x14ac:dyDescent="0.25">
      <c r="B25" s="6" t="s">
        <v>62</v>
      </c>
      <c r="C25" s="50">
        <f>SUM(C6:C24)</f>
        <v>11558668500.609999</v>
      </c>
      <c r="D25" s="61">
        <f>SUM(D6:D24)</f>
        <v>6076102705.29</v>
      </c>
      <c r="E25" s="23">
        <f t="shared" si="0"/>
        <v>52.567496896111685</v>
      </c>
      <c r="F25" s="40">
        <f>SUM(F6:F24)</f>
        <v>5287077601.1199989</v>
      </c>
      <c r="G25" s="18">
        <f t="shared" si="1"/>
        <v>-789025104.17000103</v>
      </c>
    </row>
    <row r="26" spans="2:7" ht="47.25" x14ac:dyDescent="0.25">
      <c r="B26" s="6" t="s">
        <v>63</v>
      </c>
      <c r="C26" s="50">
        <v>9311100</v>
      </c>
      <c r="D26" s="61">
        <v>6778779.6100000003</v>
      </c>
      <c r="E26" s="23">
        <f t="shared" si="0"/>
        <v>72.803209180440547</v>
      </c>
      <c r="F26" s="49">
        <v>6168810.5599999996</v>
      </c>
      <c r="G26" s="18">
        <f t="shared" si="1"/>
        <v>-609969.05000000075</v>
      </c>
    </row>
    <row r="27" spans="2:7" ht="15.75" x14ac:dyDescent="0.25">
      <c r="B27" s="6" t="s">
        <v>64</v>
      </c>
      <c r="C27" s="50">
        <v>15574983.859999999</v>
      </c>
      <c r="D27" s="61">
        <v>12166395.359999999</v>
      </c>
      <c r="E27" s="23">
        <f t="shared" si="0"/>
        <v>78.114978926212501</v>
      </c>
      <c r="F27" s="49">
        <v>43611342.100000001</v>
      </c>
      <c r="G27" s="18">
        <f t="shared" si="1"/>
        <v>31444946.740000002</v>
      </c>
    </row>
    <row r="28" spans="2:7" ht="15.75" x14ac:dyDescent="0.25">
      <c r="B28" s="5" t="s">
        <v>65</v>
      </c>
      <c r="C28" s="51">
        <f>C25+C26+C27</f>
        <v>11583554584.469999</v>
      </c>
      <c r="D28" s="62">
        <f>D25+D26+D27</f>
        <v>6095047880.2599993</v>
      </c>
      <c r="E28" s="24">
        <f t="shared" si="0"/>
        <v>52.618113341750842</v>
      </c>
      <c r="F28" s="45">
        <f>F25+F26+F27</f>
        <v>5336857753.7799997</v>
      </c>
      <c r="G28" s="7">
        <f>F28-D28</f>
        <v>-758190126.47999954</v>
      </c>
    </row>
    <row r="29" spans="2:7" x14ac:dyDescent="0.25">
      <c r="F29" s="39"/>
    </row>
    <row r="30" spans="2:7" x14ac:dyDescent="0.25">
      <c r="C30" s="27"/>
      <c r="D30" s="43"/>
      <c r="E30" s="25"/>
      <c r="F30" s="39"/>
    </row>
    <row r="31" spans="2:7" x14ac:dyDescent="0.25">
      <c r="C31" s="28"/>
      <c r="D31" s="44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8"/>
  <sheetViews>
    <sheetView topLeftCell="A57" workbookViewId="0">
      <selection activeCell="E65" sqref="E65"/>
    </sheetView>
  </sheetViews>
  <sheetFormatPr defaultRowHeight="15" x14ac:dyDescent="0.25"/>
  <cols>
    <col min="2" max="2" width="49.85546875" customWidth="1"/>
    <col min="3" max="3" width="11.42578125" customWidth="1"/>
    <col min="4" max="4" width="16.85546875" customWidth="1"/>
    <col min="5" max="5" width="16.85546875" style="37" customWidth="1"/>
    <col min="6" max="6" width="16.85546875" customWidth="1"/>
    <col min="7" max="7" width="16.85546875" style="37" customWidth="1"/>
    <col min="8" max="8" width="16.85546875" customWidth="1"/>
  </cols>
  <sheetData>
    <row r="2" spans="2:8" ht="20.25" x14ac:dyDescent="0.3">
      <c r="B2" s="65" t="s">
        <v>66</v>
      </c>
      <c r="C2" s="65"/>
      <c r="D2" s="65"/>
      <c r="E2" s="65"/>
      <c r="F2" s="65"/>
      <c r="G2" s="65"/>
      <c r="H2" s="65"/>
    </row>
    <row r="3" spans="2:8" ht="20.25" x14ac:dyDescent="0.3">
      <c r="B3" s="16"/>
      <c r="C3" s="16"/>
      <c r="D3" s="19"/>
      <c r="E3" s="35"/>
      <c r="F3" s="19"/>
      <c r="G3" s="35"/>
      <c r="H3" s="20" t="s">
        <v>167</v>
      </c>
    </row>
    <row r="4" spans="2:8" ht="31.5" x14ac:dyDescent="0.25">
      <c r="B4" s="11" t="s">
        <v>0</v>
      </c>
      <c r="C4" s="13" t="s">
        <v>67</v>
      </c>
      <c r="D4" s="17" t="s">
        <v>166</v>
      </c>
      <c r="E4" s="36" t="s">
        <v>169</v>
      </c>
      <c r="F4" s="17" t="s">
        <v>37</v>
      </c>
      <c r="G4" s="36" t="s">
        <v>170</v>
      </c>
      <c r="H4" s="17" t="s">
        <v>68</v>
      </c>
    </row>
    <row r="5" spans="2:8" ht="15.75" x14ac:dyDescent="0.25">
      <c r="B5" s="11">
        <v>1</v>
      </c>
      <c r="C5" s="13">
        <v>2</v>
      </c>
      <c r="D5" s="17">
        <v>3</v>
      </c>
      <c r="E5" s="36">
        <v>4</v>
      </c>
      <c r="F5" s="17">
        <v>6</v>
      </c>
      <c r="G5" s="36">
        <v>7</v>
      </c>
      <c r="H5" s="17">
        <v>8</v>
      </c>
    </row>
    <row r="6" spans="2:8" ht="15.75" x14ac:dyDescent="0.25">
      <c r="B6" s="12" t="s">
        <v>69</v>
      </c>
      <c r="C6" s="14" t="s">
        <v>70</v>
      </c>
      <c r="D6" s="51">
        <f>D7+D8+D9+D10+D11</f>
        <v>1196210587.6599998</v>
      </c>
      <c r="E6" s="51">
        <f>E7+E8+E9+E10+E11</f>
        <v>812797753.98000002</v>
      </c>
      <c r="F6" s="66">
        <f>E6/D6*100</f>
        <v>67.947714421252243</v>
      </c>
      <c r="G6" s="51">
        <v>755881893.14999998</v>
      </c>
      <c r="H6" s="21">
        <f>G6-E6</f>
        <v>-56915860.830000043</v>
      </c>
    </row>
    <row r="7" spans="2:8" ht="47.25" x14ac:dyDescent="0.25">
      <c r="B7" s="15" t="s">
        <v>71</v>
      </c>
      <c r="C7" s="13" t="s">
        <v>72</v>
      </c>
      <c r="D7" s="50">
        <v>2922400</v>
      </c>
      <c r="E7" s="61">
        <v>2295245.89</v>
      </c>
      <c r="F7" s="67">
        <f t="shared" ref="F7:F56" si="0">E7/D7*100</f>
        <v>78.539758075554346</v>
      </c>
      <c r="G7" s="50">
        <v>2119482.35</v>
      </c>
      <c r="H7" s="21">
        <f t="shared" ref="H7:H56" si="1">G7-E7</f>
        <v>-175763.54000000004</v>
      </c>
    </row>
    <row r="8" spans="2:8" ht="63" x14ac:dyDescent="0.25">
      <c r="B8" s="15" t="s">
        <v>73</v>
      </c>
      <c r="C8" s="13" t="s">
        <v>74</v>
      </c>
      <c r="D8" s="50">
        <v>375538373.08999997</v>
      </c>
      <c r="E8" s="61">
        <v>258656681.97999999</v>
      </c>
      <c r="F8" s="67">
        <f t="shared" si="0"/>
        <v>68.876232234731276</v>
      </c>
      <c r="G8" s="50">
        <v>231800404.27000001</v>
      </c>
      <c r="H8" s="21">
        <f t="shared" si="1"/>
        <v>-26856277.709999979</v>
      </c>
    </row>
    <row r="9" spans="2:8" ht="47.25" x14ac:dyDescent="0.25">
      <c r="B9" s="15" t="s">
        <v>75</v>
      </c>
      <c r="C9" s="13" t="s">
        <v>76</v>
      </c>
      <c r="D9" s="50">
        <v>40027531.710000001</v>
      </c>
      <c r="E9" s="61">
        <v>24101336.329999998</v>
      </c>
      <c r="F9" s="67">
        <f t="shared" si="0"/>
        <v>60.211897412547202</v>
      </c>
      <c r="G9" s="50">
        <v>22881127.850000001</v>
      </c>
      <c r="H9" s="21">
        <f t="shared" si="1"/>
        <v>-1220208.4799999967</v>
      </c>
    </row>
    <row r="10" spans="2:8" ht="15.75" x14ac:dyDescent="0.25">
      <c r="B10" s="15" t="s">
        <v>77</v>
      </c>
      <c r="C10" s="13" t="s">
        <v>78</v>
      </c>
      <c r="D10" s="50">
        <v>2000000</v>
      </c>
      <c r="E10" s="61">
        <v>0</v>
      </c>
      <c r="F10" s="67">
        <f t="shared" si="0"/>
        <v>0</v>
      </c>
      <c r="G10" s="50">
        <v>0</v>
      </c>
      <c r="H10" s="21">
        <f t="shared" si="1"/>
        <v>0</v>
      </c>
    </row>
    <row r="11" spans="2:8" ht="15.75" x14ac:dyDescent="0.25">
      <c r="B11" s="15" t="s">
        <v>79</v>
      </c>
      <c r="C11" s="13" t="s">
        <v>80</v>
      </c>
      <c r="D11" s="50">
        <v>775722282.86000001</v>
      </c>
      <c r="E11" s="61">
        <v>527744489.77999997</v>
      </c>
      <c r="F11" s="67">
        <f t="shared" si="0"/>
        <v>68.032658264535854</v>
      </c>
      <c r="G11" s="50">
        <v>499080878.68000001</v>
      </c>
      <c r="H11" s="21">
        <f t="shared" si="1"/>
        <v>-28663611.099999964</v>
      </c>
    </row>
    <row r="12" spans="2:8" ht="15.75" x14ac:dyDescent="0.25">
      <c r="B12" s="12" t="s">
        <v>81</v>
      </c>
      <c r="C12" s="14" t="s">
        <v>82</v>
      </c>
      <c r="D12" s="51">
        <v>0</v>
      </c>
      <c r="E12" s="62">
        <v>0</v>
      </c>
      <c r="F12" s="66"/>
      <c r="G12" s="51">
        <v>12300</v>
      </c>
      <c r="H12" s="21">
        <f t="shared" si="1"/>
        <v>12300</v>
      </c>
    </row>
    <row r="13" spans="2:8" ht="15.75" x14ac:dyDescent="0.25">
      <c r="B13" s="15" t="s">
        <v>83</v>
      </c>
      <c r="C13" s="13" t="s">
        <v>84</v>
      </c>
      <c r="D13" s="50">
        <v>0</v>
      </c>
      <c r="E13" s="61">
        <v>0</v>
      </c>
      <c r="F13" s="68"/>
      <c r="G13" s="50">
        <v>12300</v>
      </c>
      <c r="H13" s="34">
        <f t="shared" si="1"/>
        <v>12300</v>
      </c>
    </row>
    <row r="14" spans="2:8" ht="31.5" x14ac:dyDescent="0.25">
      <c r="B14" s="12" t="s">
        <v>85</v>
      </c>
      <c r="C14" s="14" t="s">
        <v>86</v>
      </c>
      <c r="D14" s="51">
        <f>D15+D16+D17</f>
        <v>107602674.2</v>
      </c>
      <c r="E14" s="51">
        <f>E15+E16+E17</f>
        <v>50034033.240000002</v>
      </c>
      <c r="F14" s="66">
        <f t="shared" si="0"/>
        <v>46.498875248213864</v>
      </c>
      <c r="G14" s="51">
        <v>47824488.020000003</v>
      </c>
      <c r="H14" s="21">
        <f t="shared" si="1"/>
        <v>-2209545.2199999988</v>
      </c>
    </row>
    <row r="15" spans="2:8" s="29" customFormat="1" ht="15.75" x14ac:dyDescent="0.25">
      <c r="B15" s="15" t="s">
        <v>171</v>
      </c>
      <c r="C15" s="13" t="s">
        <v>172</v>
      </c>
      <c r="D15" s="51">
        <v>350000</v>
      </c>
      <c r="E15" s="62">
        <v>0</v>
      </c>
      <c r="F15" s="66">
        <f t="shared" si="0"/>
        <v>0</v>
      </c>
      <c r="G15" s="51"/>
      <c r="H15" s="51"/>
    </row>
    <row r="16" spans="2:8" ht="47.25" x14ac:dyDescent="0.25">
      <c r="B16" s="15" t="s">
        <v>87</v>
      </c>
      <c r="C16" s="13" t="s">
        <v>88</v>
      </c>
      <c r="D16" s="50">
        <v>77287227.400000006</v>
      </c>
      <c r="E16" s="61">
        <v>42895977.859999999</v>
      </c>
      <c r="F16" s="67">
        <f t="shared" si="0"/>
        <v>55.502027052920255</v>
      </c>
      <c r="G16" s="50">
        <v>41035131.390000001</v>
      </c>
      <c r="H16" s="21">
        <f t="shared" si="1"/>
        <v>-1860846.4699999988</v>
      </c>
    </row>
    <row r="17" spans="2:8" ht="47.25" x14ac:dyDescent="0.25">
      <c r="B17" s="15" t="s">
        <v>89</v>
      </c>
      <c r="C17" s="13" t="s">
        <v>90</v>
      </c>
      <c r="D17" s="50">
        <v>29965446.800000001</v>
      </c>
      <c r="E17" s="61">
        <v>7138055.3799999999</v>
      </c>
      <c r="F17" s="67">
        <f t="shared" si="0"/>
        <v>23.820954273239803</v>
      </c>
      <c r="G17" s="50">
        <v>6789356.6299999999</v>
      </c>
      <c r="H17" s="21">
        <f t="shared" si="1"/>
        <v>-348698.75</v>
      </c>
    </row>
    <row r="18" spans="2:8" ht="15.75" x14ac:dyDescent="0.25">
      <c r="B18" s="12" t="s">
        <v>91</v>
      </c>
      <c r="C18" s="14" t="s">
        <v>92</v>
      </c>
      <c r="D18" s="51">
        <f>D19+D20+D21+D22+D23</f>
        <v>642641642.71000004</v>
      </c>
      <c r="E18" s="51">
        <f>E19+E20+E21+E22+E23</f>
        <v>353850964.27999997</v>
      </c>
      <c r="F18" s="66">
        <f t="shared" si="0"/>
        <v>55.061941331380481</v>
      </c>
      <c r="G18" s="51">
        <v>299846412.47000003</v>
      </c>
      <c r="H18" s="21">
        <f t="shared" si="1"/>
        <v>-54004551.809999943</v>
      </c>
    </row>
    <row r="19" spans="2:8" ht="15.75" x14ac:dyDescent="0.25">
      <c r="B19" s="15" t="s">
        <v>93</v>
      </c>
      <c r="C19" s="13" t="s">
        <v>94</v>
      </c>
      <c r="D19" s="50">
        <v>6722300</v>
      </c>
      <c r="E19" s="61">
        <v>3298497.25</v>
      </c>
      <c r="F19" s="67">
        <f t="shared" si="0"/>
        <v>49.067986403463095</v>
      </c>
      <c r="G19" s="50">
        <v>2811256.25</v>
      </c>
      <c r="H19" s="21">
        <f t="shared" si="1"/>
        <v>-487241</v>
      </c>
    </row>
    <row r="20" spans="2:8" ht="15.75" x14ac:dyDescent="0.25">
      <c r="B20" s="15" t="s">
        <v>95</v>
      </c>
      <c r="C20" s="13" t="s">
        <v>96</v>
      </c>
      <c r="D20" s="50">
        <v>85193900</v>
      </c>
      <c r="E20" s="61">
        <v>69377024.349999994</v>
      </c>
      <c r="F20" s="67">
        <f t="shared" si="0"/>
        <v>81.434262723035317</v>
      </c>
      <c r="G20" s="50">
        <v>38540728.380000003</v>
      </c>
      <c r="H20" s="21">
        <f t="shared" si="1"/>
        <v>-30836295.969999991</v>
      </c>
    </row>
    <row r="21" spans="2:8" ht="15.75" x14ac:dyDescent="0.25">
      <c r="B21" s="15" t="s">
        <v>97</v>
      </c>
      <c r="C21" s="13" t="s">
        <v>98</v>
      </c>
      <c r="D21" s="50">
        <v>499938231.13999999</v>
      </c>
      <c r="E21" s="61">
        <v>244131616.44999999</v>
      </c>
      <c r="F21" s="67">
        <f t="shared" si="0"/>
        <v>48.832355927913561</v>
      </c>
      <c r="G21" s="50">
        <v>245586457.44</v>
      </c>
      <c r="H21" s="21">
        <f t="shared" si="1"/>
        <v>1454840.9900000095</v>
      </c>
    </row>
    <row r="22" spans="2:8" ht="15.75" x14ac:dyDescent="0.25">
      <c r="B22" s="15" t="s">
        <v>99</v>
      </c>
      <c r="C22" s="13" t="s">
        <v>100</v>
      </c>
      <c r="D22" s="50">
        <v>48651871.57</v>
      </c>
      <c r="E22" s="61">
        <v>36535574.039999999</v>
      </c>
      <c r="F22" s="67">
        <f t="shared" si="0"/>
        <v>75.095927167843584</v>
      </c>
      <c r="G22" s="50">
        <v>12350901.58</v>
      </c>
      <c r="H22" s="21">
        <f t="shared" si="1"/>
        <v>-24184672.460000001</v>
      </c>
    </row>
    <row r="23" spans="2:8" ht="31.5" x14ac:dyDescent="0.25">
      <c r="B23" s="15" t="s">
        <v>101</v>
      </c>
      <c r="C23" s="13" t="s">
        <v>102</v>
      </c>
      <c r="D23" s="50">
        <v>2135340</v>
      </c>
      <c r="E23" s="61">
        <v>508252.19</v>
      </c>
      <c r="F23" s="67">
        <f t="shared" si="0"/>
        <v>23.80193271329156</v>
      </c>
      <c r="G23" s="50">
        <v>557068.81999999995</v>
      </c>
      <c r="H23" s="21">
        <f t="shared" si="1"/>
        <v>48816.629999999946</v>
      </c>
    </row>
    <row r="24" spans="2:8" ht="15.75" x14ac:dyDescent="0.25">
      <c r="B24" s="12" t="s">
        <v>103</v>
      </c>
      <c r="C24" s="14" t="s">
        <v>104</v>
      </c>
      <c r="D24" s="51">
        <f>D25+D26+D27+D28</f>
        <v>2585505570.4899998</v>
      </c>
      <c r="E24" s="51">
        <f>E25+E26+E27+E28</f>
        <v>754932117.47000003</v>
      </c>
      <c r="F24" s="66">
        <f t="shared" si="0"/>
        <v>29.198626608525419</v>
      </c>
      <c r="G24" s="51">
        <v>567772376.28999996</v>
      </c>
      <c r="H24" s="21">
        <f t="shared" si="1"/>
        <v>-187159741.18000007</v>
      </c>
    </row>
    <row r="25" spans="2:8" ht="15.75" x14ac:dyDescent="0.25">
      <c r="B25" s="15" t="s">
        <v>105</v>
      </c>
      <c r="C25" s="13" t="s">
        <v>106</v>
      </c>
      <c r="D25" s="50">
        <v>1105991234.1700001</v>
      </c>
      <c r="E25" s="61">
        <v>109094602.45999999</v>
      </c>
      <c r="F25" s="67">
        <f t="shared" si="0"/>
        <v>9.8639662855800925</v>
      </c>
      <c r="G25" s="50">
        <v>39520371.270000003</v>
      </c>
      <c r="H25" s="21">
        <f t="shared" si="1"/>
        <v>-69574231.189999998</v>
      </c>
    </row>
    <row r="26" spans="2:8" ht="15.75" x14ac:dyDescent="0.25">
      <c r="B26" s="15" t="s">
        <v>107</v>
      </c>
      <c r="C26" s="13" t="s">
        <v>108</v>
      </c>
      <c r="D26" s="50">
        <v>76191514.989999995</v>
      </c>
      <c r="E26" s="61">
        <v>18066388.629999999</v>
      </c>
      <c r="F26" s="67">
        <f t="shared" si="0"/>
        <v>23.711811784253381</v>
      </c>
      <c r="G26" s="50">
        <v>26043121.969999999</v>
      </c>
      <c r="H26" s="21">
        <f t="shared" si="1"/>
        <v>7976733.3399999999</v>
      </c>
    </row>
    <row r="27" spans="2:8" ht="15.75" x14ac:dyDescent="0.25">
      <c r="B27" s="15" t="s">
        <v>109</v>
      </c>
      <c r="C27" s="13" t="s">
        <v>110</v>
      </c>
      <c r="D27" s="50">
        <v>1402935821.3299999</v>
      </c>
      <c r="E27" s="61">
        <v>627771126.38</v>
      </c>
      <c r="F27" s="67">
        <f t="shared" si="0"/>
        <v>44.74695968521678</v>
      </c>
      <c r="G27" s="50">
        <v>502208883.05000001</v>
      </c>
      <c r="H27" s="21">
        <f t="shared" si="1"/>
        <v>-125562243.32999998</v>
      </c>
    </row>
    <row r="28" spans="2:8" s="29" customFormat="1" ht="30" customHeight="1" x14ac:dyDescent="0.25">
      <c r="B28" s="15" t="s">
        <v>173</v>
      </c>
      <c r="C28" s="13" t="s">
        <v>174</v>
      </c>
      <c r="D28" s="50">
        <v>387000</v>
      </c>
      <c r="E28" s="61">
        <v>0</v>
      </c>
      <c r="F28" s="67">
        <f t="shared" si="0"/>
        <v>0</v>
      </c>
      <c r="G28" s="50"/>
      <c r="H28" s="51"/>
    </row>
    <row r="29" spans="2:8" ht="15.75" x14ac:dyDescent="0.25">
      <c r="B29" s="12" t="s">
        <v>111</v>
      </c>
      <c r="C29" s="14" t="s">
        <v>112</v>
      </c>
      <c r="D29" s="51">
        <f>D30+D31+D32</f>
        <v>148221745.63999999</v>
      </c>
      <c r="E29" s="51">
        <f>E30+E31+E32</f>
        <v>18874694.079999998</v>
      </c>
      <c r="F29" s="66">
        <f t="shared" si="0"/>
        <v>12.734092422472701</v>
      </c>
      <c r="G29" s="51">
        <v>7738155.21</v>
      </c>
      <c r="H29" s="21">
        <f t="shared" si="1"/>
        <v>-11136538.869999997</v>
      </c>
    </row>
    <row r="30" spans="2:8" s="29" customFormat="1" ht="15.75" x14ac:dyDescent="0.25">
      <c r="B30" s="15" t="s">
        <v>176</v>
      </c>
      <c r="C30" s="13" t="s">
        <v>175</v>
      </c>
      <c r="D30" s="50">
        <v>20718000</v>
      </c>
      <c r="E30" s="61">
        <v>0</v>
      </c>
      <c r="F30" s="67">
        <f t="shared" si="0"/>
        <v>0</v>
      </c>
      <c r="G30" s="51"/>
      <c r="H30" s="51"/>
    </row>
    <row r="31" spans="2:8" ht="31.5" x14ac:dyDescent="0.25">
      <c r="B31" s="15" t="s">
        <v>113</v>
      </c>
      <c r="C31" s="13" t="s">
        <v>114</v>
      </c>
      <c r="D31" s="50">
        <v>2996000</v>
      </c>
      <c r="E31" s="61">
        <v>2996000</v>
      </c>
      <c r="F31" s="67">
        <f t="shared" si="0"/>
        <v>100</v>
      </c>
      <c r="G31" s="50">
        <v>2981700</v>
      </c>
      <c r="H31" s="21">
        <f t="shared" si="1"/>
        <v>-14300</v>
      </c>
    </row>
    <row r="32" spans="2:8" ht="31.5" x14ac:dyDescent="0.25">
      <c r="B32" s="15" t="s">
        <v>115</v>
      </c>
      <c r="C32" s="13" t="s">
        <v>116</v>
      </c>
      <c r="D32" s="50">
        <v>124507745.64</v>
      </c>
      <c r="E32" s="61">
        <v>15878694.08</v>
      </c>
      <c r="F32" s="67">
        <f t="shared" si="0"/>
        <v>12.753177722702844</v>
      </c>
      <c r="G32" s="50">
        <v>4756455.21</v>
      </c>
      <c r="H32" s="21">
        <f t="shared" si="1"/>
        <v>-11122238.870000001</v>
      </c>
    </row>
    <row r="33" spans="2:8" ht="15.75" x14ac:dyDescent="0.25">
      <c r="B33" s="12" t="s">
        <v>117</v>
      </c>
      <c r="C33" s="14" t="s">
        <v>118</v>
      </c>
      <c r="D33" s="51">
        <f>D34+D35+D36+D37+D38+D39</f>
        <v>5460388074.0100002</v>
      </c>
      <c r="E33" s="51">
        <f>E34+E35+E36+E37+E38+E39</f>
        <v>3289090260.3200006</v>
      </c>
      <c r="F33" s="66">
        <f t="shared" si="0"/>
        <v>60.235467071932092</v>
      </c>
      <c r="G33" s="51">
        <v>2877575752.27</v>
      </c>
      <c r="H33" s="21">
        <f t="shared" si="1"/>
        <v>-411514508.05000067</v>
      </c>
    </row>
    <row r="34" spans="2:8" ht="15.75" x14ac:dyDescent="0.25">
      <c r="B34" s="15" t="s">
        <v>119</v>
      </c>
      <c r="C34" s="13" t="s">
        <v>120</v>
      </c>
      <c r="D34" s="50">
        <v>1700766555.25</v>
      </c>
      <c r="E34" s="61">
        <v>1148547101.45</v>
      </c>
      <c r="F34" s="67">
        <f t="shared" si="0"/>
        <v>67.531143407342711</v>
      </c>
      <c r="G34" s="50">
        <v>1015209641.04</v>
      </c>
      <c r="H34" s="21">
        <f t="shared" si="1"/>
        <v>-133337460.41000009</v>
      </c>
    </row>
    <row r="35" spans="2:8" ht="15.75" x14ac:dyDescent="0.25">
      <c r="B35" s="15" t="s">
        <v>121</v>
      </c>
      <c r="C35" s="13" t="s">
        <v>122</v>
      </c>
      <c r="D35" s="50">
        <v>3280408887.1500001</v>
      </c>
      <c r="E35" s="61">
        <v>1881356450.98</v>
      </c>
      <c r="F35" s="67">
        <f t="shared" si="0"/>
        <v>57.351278932014829</v>
      </c>
      <c r="G35" s="50">
        <v>1686426429.0799999</v>
      </c>
      <c r="H35" s="21">
        <f t="shared" si="1"/>
        <v>-194930021.9000001</v>
      </c>
    </row>
    <row r="36" spans="2:8" ht="15.75" x14ac:dyDescent="0.25">
      <c r="B36" s="15" t="s">
        <v>123</v>
      </c>
      <c r="C36" s="13" t="s">
        <v>124</v>
      </c>
      <c r="D36" s="50">
        <v>342251900.72000003</v>
      </c>
      <c r="E36" s="61">
        <v>177757610.00999999</v>
      </c>
      <c r="F36" s="67">
        <f t="shared" si="0"/>
        <v>51.93765458600781</v>
      </c>
      <c r="G36" s="50">
        <v>104823624.09</v>
      </c>
      <c r="H36" s="21">
        <f t="shared" si="1"/>
        <v>-72933985.919999987</v>
      </c>
    </row>
    <row r="37" spans="2:8" ht="31.5" x14ac:dyDescent="0.25">
      <c r="B37" s="15" t="s">
        <v>125</v>
      </c>
      <c r="C37" s="13" t="s">
        <v>126</v>
      </c>
      <c r="D37" s="50">
        <v>106000</v>
      </c>
      <c r="E37" s="61">
        <v>46000</v>
      </c>
      <c r="F37" s="67">
        <f t="shared" si="0"/>
        <v>43.39622641509434</v>
      </c>
      <c r="G37" s="50">
        <v>32000</v>
      </c>
      <c r="H37" s="21">
        <f t="shared" si="1"/>
        <v>-14000</v>
      </c>
    </row>
    <row r="38" spans="2:8" ht="15.75" x14ac:dyDescent="0.25">
      <c r="B38" s="15" t="s">
        <v>127</v>
      </c>
      <c r="C38" s="13" t="s">
        <v>128</v>
      </c>
      <c r="D38" s="50">
        <v>36220600</v>
      </c>
      <c r="E38" s="61">
        <v>24278470.84</v>
      </c>
      <c r="F38" s="67">
        <f t="shared" si="0"/>
        <v>67.029455171918741</v>
      </c>
      <c r="G38" s="50">
        <v>23913464.059999999</v>
      </c>
      <c r="H38" s="21">
        <f t="shared" si="1"/>
        <v>-365006.78000000119</v>
      </c>
    </row>
    <row r="39" spans="2:8" ht="15.75" x14ac:dyDescent="0.25">
      <c r="B39" s="15" t="s">
        <v>129</v>
      </c>
      <c r="C39" s="13" t="s">
        <v>130</v>
      </c>
      <c r="D39" s="50">
        <v>100634130.89</v>
      </c>
      <c r="E39" s="61">
        <v>57104627.039999999</v>
      </c>
      <c r="F39" s="67">
        <f t="shared" si="0"/>
        <v>56.744790793114987</v>
      </c>
      <c r="G39" s="50">
        <v>47170594</v>
      </c>
      <c r="H39" s="21">
        <f t="shared" si="1"/>
        <v>-9934033.0399999991</v>
      </c>
    </row>
    <row r="40" spans="2:8" ht="15.75" x14ac:dyDescent="0.25">
      <c r="B40" s="12" t="s">
        <v>131</v>
      </c>
      <c r="C40" s="14" t="s">
        <v>132</v>
      </c>
      <c r="D40" s="51">
        <f>D41+D42</f>
        <v>633904915.30999994</v>
      </c>
      <c r="E40" s="51">
        <f>E41+E42</f>
        <v>415401303.74000001</v>
      </c>
      <c r="F40" s="66">
        <f t="shared" si="0"/>
        <v>65.530538367391486</v>
      </c>
      <c r="G40" s="51">
        <v>337540155.50999999</v>
      </c>
      <c r="H40" s="21">
        <f t="shared" si="1"/>
        <v>-77861148.230000019</v>
      </c>
    </row>
    <row r="41" spans="2:8" ht="15.75" x14ac:dyDescent="0.25">
      <c r="B41" s="15" t="s">
        <v>133</v>
      </c>
      <c r="C41" s="13" t="s">
        <v>134</v>
      </c>
      <c r="D41" s="50">
        <v>614830785.30999994</v>
      </c>
      <c r="E41" s="61">
        <v>406032178.12</v>
      </c>
      <c r="F41" s="67">
        <f t="shared" si="0"/>
        <v>66.039662915590185</v>
      </c>
      <c r="G41" s="50">
        <v>329217590.77999997</v>
      </c>
      <c r="H41" s="21">
        <f t="shared" si="1"/>
        <v>-76814587.340000033</v>
      </c>
    </row>
    <row r="42" spans="2:8" ht="31.5" x14ac:dyDescent="0.25">
      <c r="B42" s="15" t="s">
        <v>135</v>
      </c>
      <c r="C42" s="13" t="s">
        <v>136</v>
      </c>
      <c r="D42" s="50">
        <v>19074130</v>
      </c>
      <c r="E42" s="61">
        <v>9369125.6199999992</v>
      </c>
      <c r="F42" s="67">
        <f t="shared" si="0"/>
        <v>49.119543696095178</v>
      </c>
      <c r="G42" s="50">
        <v>8322564.7300000004</v>
      </c>
      <c r="H42" s="21">
        <f t="shared" si="1"/>
        <v>-1046560.8899999987</v>
      </c>
    </row>
    <row r="43" spans="2:8" ht="15.75" x14ac:dyDescent="0.25">
      <c r="B43" s="12" t="s">
        <v>137</v>
      </c>
      <c r="C43" s="14" t="s">
        <v>138</v>
      </c>
      <c r="D43" s="51">
        <f>D44</f>
        <v>3188200</v>
      </c>
      <c r="E43" s="51">
        <f>E44</f>
        <v>1677533</v>
      </c>
      <c r="F43" s="66">
        <f t="shared" si="0"/>
        <v>52.616931183740043</v>
      </c>
      <c r="G43" s="51">
        <v>4673989.28</v>
      </c>
      <c r="H43" s="21">
        <f t="shared" si="1"/>
        <v>2996456.2800000003</v>
      </c>
    </row>
    <row r="44" spans="2:8" ht="15.75" x14ac:dyDescent="0.25">
      <c r="B44" s="15" t="s">
        <v>139</v>
      </c>
      <c r="C44" s="13" t="s">
        <v>140</v>
      </c>
      <c r="D44" s="50">
        <v>3188200</v>
      </c>
      <c r="E44" s="61">
        <v>1677533</v>
      </c>
      <c r="F44" s="67">
        <f t="shared" si="0"/>
        <v>52.616931183740043</v>
      </c>
      <c r="G44" s="50">
        <v>4673989.28</v>
      </c>
      <c r="H44" s="21">
        <f t="shared" si="1"/>
        <v>2996456.2800000003</v>
      </c>
    </row>
    <row r="45" spans="2:8" ht="15.75" x14ac:dyDescent="0.25">
      <c r="B45" s="12" t="s">
        <v>141</v>
      </c>
      <c r="C45" s="14" t="s">
        <v>142</v>
      </c>
      <c r="D45" s="51">
        <f>D46+D47+D48</f>
        <v>238499654.37</v>
      </c>
      <c r="E45" s="51">
        <f>E46+E47+E48</f>
        <v>104701440.80000001</v>
      </c>
      <c r="F45" s="66">
        <f t="shared" si="0"/>
        <v>43.90003879736021</v>
      </c>
      <c r="G45" s="51">
        <v>144639340.22999999</v>
      </c>
      <c r="H45" s="21">
        <f t="shared" si="1"/>
        <v>39937899.429999977</v>
      </c>
    </row>
    <row r="46" spans="2:8" ht="15.75" x14ac:dyDescent="0.25">
      <c r="B46" s="15" t="s">
        <v>143</v>
      </c>
      <c r="C46" s="13" t="s">
        <v>144</v>
      </c>
      <c r="D46" s="50">
        <v>15937460</v>
      </c>
      <c r="E46" s="61">
        <v>10492289.699999999</v>
      </c>
      <c r="F46" s="67">
        <f t="shared" si="0"/>
        <v>65.834139819017579</v>
      </c>
      <c r="G46" s="50">
        <v>10466835.93</v>
      </c>
      <c r="H46" s="21">
        <f t="shared" si="1"/>
        <v>-25453.769999999553</v>
      </c>
    </row>
    <row r="47" spans="2:8" ht="15.75" x14ac:dyDescent="0.25">
      <c r="B47" s="15" t="s">
        <v>145</v>
      </c>
      <c r="C47" s="13" t="s">
        <v>146</v>
      </c>
      <c r="D47" s="50">
        <v>86508621.299999997</v>
      </c>
      <c r="E47" s="61">
        <v>55448334.969999999</v>
      </c>
      <c r="F47" s="67">
        <f t="shared" si="0"/>
        <v>64.095733045742108</v>
      </c>
      <c r="G47" s="50">
        <v>80900225.200000003</v>
      </c>
      <c r="H47" s="21">
        <f t="shared" si="1"/>
        <v>25451890.230000004</v>
      </c>
    </row>
    <row r="48" spans="2:8" ht="15.75" x14ac:dyDescent="0.25">
      <c r="B48" s="15" t="s">
        <v>147</v>
      </c>
      <c r="C48" s="13" t="s">
        <v>148</v>
      </c>
      <c r="D48" s="50">
        <v>136053573.06999999</v>
      </c>
      <c r="E48" s="61">
        <v>38760816.130000003</v>
      </c>
      <c r="F48" s="67">
        <f t="shared" si="0"/>
        <v>28.489377570449726</v>
      </c>
      <c r="G48" s="50">
        <v>53272279.100000001</v>
      </c>
      <c r="H48" s="21">
        <f t="shared" si="1"/>
        <v>14511462.969999999</v>
      </c>
    </row>
    <row r="49" spans="2:8" ht="15.75" x14ac:dyDescent="0.25">
      <c r="B49" s="12" t="s">
        <v>149</v>
      </c>
      <c r="C49" s="14" t="s">
        <v>150</v>
      </c>
      <c r="D49" s="51">
        <f>D50+D51+D52+D53</f>
        <v>545697520.07999992</v>
      </c>
      <c r="E49" s="51">
        <f>E50+E51+E52+E53</f>
        <v>293153608.64000005</v>
      </c>
      <c r="F49" s="66">
        <f t="shared" si="0"/>
        <v>53.720898089663919</v>
      </c>
      <c r="G49" s="51">
        <v>274954912.07999998</v>
      </c>
      <c r="H49" s="21">
        <f t="shared" si="1"/>
        <v>-18198696.560000062</v>
      </c>
    </row>
    <row r="50" spans="2:8" ht="15.75" x14ac:dyDescent="0.25">
      <c r="B50" s="15" t="s">
        <v>151</v>
      </c>
      <c r="C50" s="13" t="s">
        <v>152</v>
      </c>
      <c r="D50" s="50">
        <v>300263978.01999998</v>
      </c>
      <c r="E50" s="61">
        <v>178883895.61000001</v>
      </c>
      <c r="F50" s="67">
        <f t="shared" si="0"/>
        <v>59.575543090315321</v>
      </c>
      <c r="G50" s="50">
        <v>156021359.59999999</v>
      </c>
      <c r="H50" s="21">
        <f t="shared" si="1"/>
        <v>-22862536.01000002</v>
      </c>
    </row>
    <row r="51" spans="2:8" ht="15.75" x14ac:dyDescent="0.25">
      <c r="B51" s="15" t="s">
        <v>153</v>
      </c>
      <c r="C51" s="13" t="s">
        <v>154</v>
      </c>
      <c r="D51" s="50">
        <v>2820800</v>
      </c>
      <c r="E51" s="61">
        <v>1778000.36</v>
      </c>
      <c r="F51" s="67">
        <f t="shared" si="0"/>
        <v>63.031776800907544</v>
      </c>
      <c r="G51" s="50">
        <v>6557474.9500000002</v>
      </c>
      <c r="H51" s="21">
        <f t="shared" si="1"/>
        <v>4779474.59</v>
      </c>
    </row>
    <row r="52" spans="2:8" ht="15.75" x14ac:dyDescent="0.25">
      <c r="B52" s="15" t="s">
        <v>155</v>
      </c>
      <c r="C52" s="13" t="s">
        <v>156</v>
      </c>
      <c r="D52" s="50">
        <v>230402902.06</v>
      </c>
      <c r="E52" s="61">
        <v>103593876.06</v>
      </c>
      <c r="F52" s="67">
        <f t="shared" si="0"/>
        <v>44.962053487079238</v>
      </c>
      <c r="G52" s="50">
        <v>103952227.06999999</v>
      </c>
      <c r="H52" s="21">
        <f t="shared" si="1"/>
        <v>358351.00999999046</v>
      </c>
    </row>
    <row r="53" spans="2:8" ht="31.5" x14ac:dyDescent="0.25">
      <c r="B53" s="15" t="s">
        <v>157</v>
      </c>
      <c r="C53" s="13" t="s">
        <v>158</v>
      </c>
      <c r="D53" s="50">
        <v>12209840</v>
      </c>
      <c r="E53" s="61">
        <v>8897836.6099999994</v>
      </c>
      <c r="F53" s="67">
        <f t="shared" si="0"/>
        <v>72.874309655163373</v>
      </c>
      <c r="G53" s="50">
        <v>8423850.4600000009</v>
      </c>
      <c r="H53" s="21">
        <f t="shared" si="1"/>
        <v>-473986.14999999851</v>
      </c>
    </row>
    <row r="54" spans="2:8" ht="31.5" x14ac:dyDescent="0.25">
      <c r="B54" s="12" t="s">
        <v>159</v>
      </c>
      <c r="C54" s="14" t="s">
        <v>160</v>
      </c>
      <c r="D54" s="51">
        <f>D55</f>
        <v>21694000</v>
      </c>
      <c r="E54" s="51">
        <f>E55</f>
        <v>534170.71</v>
      </c>
      <c r="F54" s="66">
        <f t="shared" si="0"/>
        <v>2.4622969945607078</v>
      </c>
      <c r="G54" s="51">
        <v>18397979.280000001</v>
      </c>
      <c r="H54" s="21">
        <f t="shared" si="1"/>
        <v>17863808.57</v>
      </c>
    </row>
    <row r="55" spans="2:8" ht="31.5" x14ac:dyDescent="0.25">
      <c r="B55" s="15" t="s">
        <v>161</v>
      </c>
      <c r="C55" s="13" t="s">
        <v>162</v>
      </c>
      <c r="D55" s="50">
        <v>21694000</v>
      </c>
      <c r="E55" s="61">
        <v>534170.71</v>
      </c>
      <c r="F55" s="67">
        <f t="shared" si="0"/>
        <v>2.4622969945607078</v>
      </c>
      <c r="G55" s="50">
        <v>18397979.280000001</v>
      </c>
      <c r="H55" s="21">
        <f t="shared" si="1"/>
        <v>17863808.57</v>
      </c>
    </row>
    <row r="56" spans="2:8" ht="15.75" x14ac:dyDescent="0.25">
      <c r="B56" s="12" t="s">
        <v>65</v>
      </c>
      <c r="C56" s="14" t="s">
        <v>163</v>
      </c>
      <c r="D56" s="51">
        <f>D54+D49+D45+D43+D40+D33+D29+D24+D18+D14+D12+D6</f>
        <v>11583554584.470001</v>
      </c>
      <c r="E56" s="62">
        <f>E54+E49+E45+E43+E40+E33+E29+E24+E18+E14+E12+E6</f>
        <v>6095047880.2600002</v>
      </c>
      <c r="F56" s="66">
        <f t="shared" si="0"/>
        <v>52.618113341750842</v>
      </c>
      <c r="G56" s="51">
        <v>5336857753.79</v>
      </c>
      <c r="H56" s="21">
        <f t="shared" si="1"/>
        <v>-758190126.47000027</v>
      </c>
    </row>
    <row r="57" spans="2:8" x14ac:dyDescent="0.25">
      <c r="G57" s="39"/>
    </row>
    <row r="58" spans="2:8" x14ac:dyDescent="0.25">
      <c r="D58" s="10"/>
      <c r="E58" s="38"/>
      <c r="G58" s="39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56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 МП</vt:lpstr>
      <vt:lpstr>Р РПр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bobyleva</dc:creator>
  <cp:lastModifiedBy>Denisova Marina</cp:lastModifiedBy>
  <cp:lastPrinted>2022-10-11T09:06:38Z</cp:lastPrinted>
  <dcterms:created xsi:type="dcterms:W3CDTF">2021-02-17T08:35:14Z</dcterms:created>
  <dcterms:modified xsi:type="dcterms:W3CDTF">2022-10-17T12:19:32Z</dcterms:modified>
</cp:coreProperties>
</file>